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arhusuniversitet-my.sharepoint.com/personal/au804013_uni_au_dk/Documents/Undersøgelser/entertainment/"/>
    </mc:Choice>
  </mc:AlternateContent>
  <xr:revisionPtr revIDLastSave="85" documentId="11_F59798815D0B4986CF372A5022734931D4062845" xr6:coauthVersionLast="47" xr6:coauthVersionMax="47" xr10:uidLastSave="{43E97BBE-8471-4B47-A236-7FC9FA331E13}"/>
  <bookViews>
    <workbookView xWindow="-110" yWindow="-110" windowWidth="19420" windowHeight="10300" xr2:uid="{00000000-000D-0000-FFFF-FFFF00000000}"/>
  </bookViews>
  <sheets>
    <sheet name="Annual" sheetId="1" r:id="rId1"/>
    <sheet name="Mess" sheetId="2" r:id="rId2"/>
    <sheet name="Notes" sheetId="3" r:id="rId3"/>
    <sheet name="Quarterly (TTM PE)" sheetId="4" r:id="rId4"/>
    <sheet name="Products" sheetId="5" r:id="rId5"/>
    <sheet name="Peer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C78" i="4"/>
  <c r="C77" i="4"/>
  <c r="C88" i="1"/>
  <c r="O67" i="4"/>
  <c r="P67" i="4"/>
  <c r="N66" i="4"/>
  <c r="N67" i="4" s="1"/>
  <c r="N71" i="4" s="1"/>
  <c r="M66" i="4"/>
  <c r="M67" i="4" s="1"/>
  <c r="M71" i="4" s="1"/>
  <c r="L66" i="4"/>
  <c r="L67" i="4" s="1"/>
  <c r="L71" i="4" s="1"/>
  <c r="K66" i="4"/>
  <c r="K67" i="4" s="1"/>
  <c r="K71" i="4" s="1"/>
  <c r="J66" i="4"/>
  <c r="J67" i="4" s="1"/>
  <c r="J71" i="4" s="1"/>
  <c r="I66" i="4"/>
  <c r="I67" i="4" s="1"/>
  <c r="I71" i="4" s="1"/>
  <c r="H66" i="4"/>
  <c r="H67" i="4" s="1"/>
  <c r="H71" i="4" s="1"/>
  <c r="G66" i="4"/>
  <c r="G67" i="4" s="1"/>
  <c r="G71" i="4" s="1"/>
  <c r="F66" i="4"/>
  <c r="F67" i="4" s="1"/>
  <c r="F71" i="4" s="1"/>
  <c r="E66" i="4"/>
  <c r="D66" i="4"/>
  <c r="C66" i="4"/>
  <c r="C20" i="3"/>
  <c r="D19" i="3" s="1"/>
  <c r="C97" i="1"/>
  <c r="C96" i="1"/>
  <c r="L92" i="1"/>
  <c r="K92" i="1"/>
  <c r="J92" i="1"/>
  <c r="I92" i="1"/>
  <c r="H92" i="1"/>
  <c r="G92" i="1"/>
  <c r="F92" i="1"/>
  <c r="E92" i="1"/>
  <c r="D92" i="1"/>
  <c r="C92" i="1"/>
  <c r="L91" i="1"/>
  <c r="K91" i="1"/>
  <c r="J91" i="1"/>
  <c r="I91" i="1"/>
  <c r="H91" i="1"/>
  <c r="G91" i="1"/>
  <c r="F91" i="1"/>
  <c r="E91" i="1"/>
  <c r="D91" i="1"/>
  <c r="C91" i="1"/>
  <c r="C86" i="1"/>
  <c r="C85" i="1"/>
  <c r="L80" i="1"/>
  <c r="F80" i="1"/>
  <c r="D80" i="1"/>
  <c r="L79" i="1"/>
  <c r="K79" i="1"/>
  <c r="J79" i="1"/>
  <c r="I79" i="1"/>
  <c r="H79" i="1"/>
  <c r="G79" i="1"/>
  <c r="F79" i="1"/>
  <c r="E79" i="1"/>
  <c r="D79" i="1"/>
  <c r="C79" i="1"/>
  <c r="L78" i="1"/>
  <c r="K78" i="1"/>
  <c r="J78" i="1"/>
  <c r="I78" i="1"/>
  <c r="H78" i="1"/>
  <c r="G78" i="1"/>
  <c r="F78" i="1"/>
  <c r="E78" i="1"/>
  <c r="D78" i="1"/>
  <c r="C78" i="1"/>
  <c r="L76" i="1"/>
  <c r="K76" i="1"/>
  <c r="J76" i="1"/>
  <c r="I76" i="1"/>
  <c r="H76" i="1"/>
  <c r="G76" i="1"/>
  <c r="F76" i="1"/>
  <c r="E76" i="1"/>
  <c r="D76" i="1"/>
  <c r="C76" i="1"/>
  <c r="L75" i="1"/>
  <c r="K75" i="1"/>
  <c r="J75" i="1"/>
  <c r="I75" i="1"/>
  <c r="H75" i="1"/>
  <c r="G75" i="1"/>
  <c r="F75" i="1"/>
  <c r="E75" i="1"/>
  <c r="D75" i="1"/>
  <c r="C75" i="1"/>
  <c r="F74" i="1"/>
  <c r="L73" i="1"/>
  <c r="K73" i="1"/>
  <c r="L74" i="1" s="1"/>
  <c r="J73" i="1"/>
  <c r="J74" i="1" s="1"/>
  <c r="I73" i="1"/>
  <c r="I74" i="1" s="1"/>
  <c r="H73" i="1"/>
  <c r="G73" i="1"/>
  <c r="H74" i="1" s="1"/>
  <c r="F73" i="1"/>
  <c r="E73" i="1"/>
  <c r="E74" i="1" s="1"/>
  <c r="D73" i="1"/>
  <c r="C73" i="1"/>
  <c r="D74" i="1" s="1"/>
  <c r="L72" i="1"/>
  <c r="C89" i="1" s="1"/>
  <c r="I72" i="1"/>
  <c r="D72" i="1"/>
  <c r="L68" i="1"/>
  <c r="K68" i="1"/>
  <c r="K72" i="1" s="1"/>
  <c r="J68" i="1"/>
  <c r="J72" i="1" s="1"/>
  <c r="I68" i="1"/>
  <c r="H68" i="1"/>
  <c r="H72" i="1" s="1"/>
  <c r="G68" i="1"/>
  <c r="G72" i="1" s="1"/>
  <c r="F68" i="1"/>
  <c r="F72" i="1" s="1"/>
  <c r="E68" i="1"/>
  <c r="E72" i="1" s="1"/>
  <c r="D68" i="1"/>
  <c r="C68" i="1"/>
  <c r="C72" i="1" s="1"/>
  <c r="M66" i="1"/>
  <c r="L64" i="1"/>
  <c r="M64" i="1" s="1"/>
  <c r="K64" i="1"/>
  <c r="J64" i="1"/>
  <c r="I64" i="1"/>
  <c r="H64" i="1"/>
  <c r="G64" i="1"/>
  <c r="F64" i="1"/>
  <c r="E64" i="1"/>
  <c r="D64" i="1"/>
  <c r="C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49" i="1"/>
  <c r="M47" i="1"/>
  <c r="L47" i="1"/>
  <c r="K47" i="1"/>
  <c r="K80" i="1" s="1"/>
  <c r="J47" i="1"/>
  <c r="J80" i="1" s="1"/>
  <c r="I47" i="1"/>
  <c r="I80" i="1" s="1"/>
  <c r="H47" i="1"/>
  <c r="H80" i="1" s="1"/>
  <c r="G47" i="1"/>
  <c r="G80" i="1" s="1"/>
  <c r="F47" i="1"/>
  <c r="E47" i="1"/>
  <c r="E80" i="1" s="1"/>
  <c r="D47" i="1"/>
  <c r="C47" i="1"/>
  <c r="C80" i="1" s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6" i="1"/>
  <c r="M25" i="1"/>
  <c r="L22" i="1"/>
  <c r="K22" i="1"/>
  <c r="J22" i="1"/>
  <c r="I22" i="1"/>
  <c r="H22" i="1"/>
  <c r="G22" i="1"/>
  <c r="F22" i="1"/>
  <c r="E22" i="1"/>
  <c r="D22" i="1"/>
  <c r="C22" i="1"/>
  <c r="G74" i="1" l="1"/>
  <c r="C94" i="1"/>
  <c r="D20" i="3"/>
  <c r="D16" i="3"/>
  <c r="K74" i="1"/>
  <c r="D17" i="3"/>
  <c r="D18" i="3"/>
</calcChain>
</file>

<file path=xl/sharedStrings.xml><?xml version="1.0" encoding="utf-8"?>
<sst xmlns="http://schemas.openxmlformats.org/spreadsheetml/2006/main" count="508" uniqueCount="361">
  <si>
    <t>Value Uncovered</t>
  </si>
  <si>
    <t>CNY- 05052025</t>
  </si>
  <si>
    <t>Updated 21062025</t>
  </si>
  <si>
    <t>Total Revenues</t>
  </si>
  <si>
    <t>Cost of Goods Sold, Total</t>
  </si>
  <si>
    <t>Gross Profit</t>
  </si>
  <si>
    <t>Selling General &amp; Admin Expenses, Total</t>
  </si>
  <si>
    <t>R&amp;D Expenses</t>
  </si>
  <si>
    <t>Other Operating Expenses, Total</t>
  </si>
  <si>
    <t>Operating Income</t>
  </si>
  <si>
    <t>Interest Expense, Total</t>
  </si>
  <si>
    <t>Interest And Investment Income</t>
  </si>
  <si>
    <t>Net Interest Expenses</t>
  </si>
  <si>
    <t>Currency Exchange Gains (Loss)</t>
  </si>
  <si>
    <t>Other Non Operating Income (Expenses)</t>
  </si>
  <si>
    <t>EBT, Excl. Unusual Items</t>
  </si>
  <si>
    <t>Gain (Loss) On Sale Of Investments</t>
  </si>
  <si>
    <t>Gain (Loss) On Sale Of Assets</t>
  </si>
  <si>
    <t>EBT, Incl. Unusual Items</t>
  </si>
  <si>
    <t>Income Tax Expense</t>
  </si>
  <si>
    <t>Earnings From Continuing Operations</t>
  </si>
  <si>
    <t>Tax rate %</t>
  </si>
  <si>
    <t>Assets</t>
  </si>
  <si>
    <t>Cash And Equivalents</t>
  </si>
  <si>
    <t>Short Term Investments</t>
  </si>
  <si>
    <t>Total Cash And Short Term Investments</t>
  </si>
  <si>
    <t>Accounts Receivable, Total</t>
  </si>
  <si>
    <t>Other Receivables</t>
  </si>
  <si>
    <t>Notes Receivable</t>
  </si>
  <si>
    <t>Total Receivables</t>
  </si>
  <si>
    <t>Inventory</t>
  </si>
  <si>
    <t>Prepaid Expenses</t>
  </si>
  <si>
    <t>Deferred Tax Assets Current</t>
  </si>
  <si>
    <t>Restricted Cash</t>
  </si>
  <si>
    <t>Other Current Assets, Total</t>
  </si>
  <si>
    <t>Total Current Assets</t>
  </si>
  <si>
    <t>Gross Property Plant And Equipment</t>
  </si>
  <si>
    <t>Accumulated Depreciation</t>
  </si>
  <si>
    <t>Net Property Plant And Equipment</t>
  </si>
  <si>
    <t>Long-term Investments</t>
  </si>
  <si>
    <t>Goodwill</t>
  </si>
  <si>
    <t>Other Intangibles, Total</t>
  </si>
  <si>
    <t>Loans Receivable Long-Term</t>
  </si>
  <si>
    <t>Deferred Tax Assets Long-Term</t>
  </si>
  <si>
    <t>Other Long-Term Assets, Total</t>
  </si>
  <si>
    <t>Total Non Current Assets</t>
  </si>
  <si>
    <t>Total Assets</t>
  </si>
  <si>
    <t>Accounts Payable, Total</t>
  </si>
  <si>
    <t>Accrued Expenses, Total</t>
  </si>
  <si>
    <t>Short-term Borrowings</t>
  </si>
  <si>
    <t>Current Portion of Leases</t>
  </si>
  <si>
    <t>Current Income Taxes Payable</t>
  </si>
  <si>
    <t>Unearned Revenue Current, Total</t>
  </si>
  <si>
    <t>Deferred Tax Liability Current</t>
  </si>
  <si>
    <t>Other Current Liabilities</t>
  </si>
  <si>
    <t>Total Current Liabilities</t>
  </si>
  <si>
    <t>Long-Term Debt</t>
  </si>
  <si>
    <t>Long-Term Leases</t>
  </si>
  <si>
    <t>Deferred Tax Liability Non Current</t>
  </si>
  <si>
    <t>Other Non Current Liabilities</t>
  </si>
  <si>
    <t>Total Non Current Liabilties</t>
  </si>
  <si>
    <t>Total Liabilities</t>
  </si>
  <si>
    <t>Total Equity</t>
  </si>
  <si>
    <t>Basic Shares</t>
  </si>
  <si>
    <t>PR Share equity</t>
  </si>
  <si>
    <t>PR Share earnings</t>
  </si>
  <si>
    <t>% CHANGE</t>
  </si>
  <si>
    <t>Liabilities/Assets</t>
  </si>
  <si>
    <t>Income/Liabilities</t>
  </si>
  <si>
    <t>Income/Revenue</t>
  </si>
  <si>
    <t>Income/Assets</t>
  </si>
  <si>
    <t>Income/Non Current Assets</t>
  </si>
  <si>
    <t>Share Price</t>
  </si>
  <si>
    <t>HKD</t>
  </si>
  <si>
    <t>CNY</t>
  </si>
  <si>
    <t>Market Cap</t>
  </si>
  <si>
    <t>Price Earnings</t>
  </si>
  <si>
    <t>Price Equity</t>
  </si>
  <si>
    <t>R&amp;D/REV</t>
  </si>
  <si>
    <t>SGA/REV</t>
  </si>
  <si>
    <t>Eps growth 10 years</t>
  </si>
  <si>
    <t>Std dev EPS</t>
  </si>
  <si>
    <t>44.00%​</t>
  </si>
  <si>
    <t>5 YEAR CAGR EPS</t>
  </si>
  <si>
    <t>10 YEAR CAGR EPS</t>
  </si>
  <si>
    <t xml:space="preserve">Gross profit </t>
  </si>
  <si>
    <t xml:space="preserve">Why is the P/E so low? </t>
  </si>
  <si>
    <t>Questions?</t>
  </si>
  <si>
    <t>Company specific factors</t>
  </si>
  <si>
    <t xml:space="preserve">Why is Naraka Bladepoint dying off? </t>
  </si>
  <si>
    <t>High earnings volatility</t>
  </si>
  <si>
    <t xml:space="preserve">- so quickly </t>
  </si>
  <si>
    <t>EPS expected to fall (Narka Bladepoint or other gaining traction?)</t>
  </si>
  <si>
    <t>Gaming addiction (Unethical targeting of whales?)</t>
  </si>
  <si>
    <t xml:space="preserve">Why did easrnings fall 40% in 2018? </t>
  </si>
  <si>
    <t>Uncertanity in global pc market vs succes on mobile (expanding to different regions)</t>
  </si>
  <si>
    <t xml:space="preserve">Macro specific factors </t>
  </si>
  <si>
    <t>Geopolitical landscape (trade war us/china)</t>
  </si>
  <si>
    <t xml:space="preserve">Western countries considering targeting gaming especially among kids </t>
  </si>
  <si>
    <t>https://single-market-economy.ec.europa.eu/sectors/online-gambling_en</t>
  </si>
  <si>
    <t>PE</t>
  </si>
  <si>
    <t>https://www.marketscreener.com/quote/stock/NETEASE-INC-111325397/valuation/</t>
  </si>
  <si>
    <t>20-30% income as dividend</t>
  </si>
  <si>
    <t>Conclusion</t>
  </si>
  <si>
    <t>Cheap quality company - with massive macroeconomic risk in a growing sector</t>
  </si>
  <si>
    <t>Valuation</t>
  </si>
  <si>
    <t>Tail- and headwinds (bear bull thesis for industry)</t>
  </si>
  <si>
    <t xml:space="preserve">Low pe relative to industry norms </t>
  </si>
  <si>
    <t>Demographic increasing (gamers are on average becomming older)</t>
  </si>
  <si>
    <t>Low pe relative to historic growth</t>
  </si>
  <si>
    <t>Gen Z is gaming more than other generations (whom prefer to watch tv)</t>
  </si>
  <si>
    <t>Pe is high ish compared to historic levels</t>
  </si>
  <si>
    <t>Regulation of gambling and dopamine addiction among kids</t>
  </si>
  <si>
    <t>Historically more people have been getting access to mobile phones/smart phones and wifi - this trend is expected to continue at a slower pace</t>
  </si>
  <si>
    <t>Quality business</t>
  </si>
  <si>
    <t xml:space="preserve">Tradewar USA and China </t>
  </si>
  <si>
    <t>Best in class (highest margins in industry)</t>
  </si>
  <si>
    <t xml:space="preserve">AAA costs and competition has been increasing </t>
  </si>
  <si>
    <t>Founderlet (holds 45% of shares)</t>
  </si>
  <si>
    <t xml:space="preserve">Impressive EPS growth </t>
  </si>
  <si>
    <t>AsgerNielsen Invest</t>
  </si>
  <si>
    <t xml:space="preserve">NetEase (NTES), CNY, </t>
  </si>
  <si>
    <t>Chinese gaming company</t>
  </si>
  <si>
    <t>TICKER:NTES</t>
  </si>
  <si>
    <t>grossprofit margin% by business unit</t>
  </si>
  <si>
    <t>Games and related value-added services</t>
  </si>
  <si>
    <t>Youdao</t>
  </si>
  <si>
    <t>Cloud music</t>
  </si>
  <si>
    <t>Innovative business and others</t>
  </si>
  <si>
    <t>Revenues by business unit</t>
  </si>
  <si>
    <t>https://www.macrotrends.net/stocks/charts/NTES/netease/pe-ratio</t>
  </si>
  <si>
    <t>Fiscal Period (in CNY)</t>
  </si>
  <si>
    <t>March 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</si>
  <si>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</si>
  <si>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</si>
  <si>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</si>
  <si>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</si>
  <si>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</si>
  <si>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</si>
  <si>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</si>
  <si>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</si>
  <si>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</si>
  <si>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</si>
  <si>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</si>
  <si>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Revenues</t>
  </si>
  <si>
    <t>Earnings Of Discontinued Operations</t>
  </si>
  <si>
    <t>Net Income to Company</t>
  </si>
  <si>
    <t>Minority Interest</t>
  </si>
  <si>
    <t>Net Income - (IS)</t>
  </si>
  <si>
    <t>Net Income to Common Incl Extra Items</t>
  </si>
  <si>
    <t>Net Income to Common Excl. Extra Items</t>
  </si>
  <si>
    <t>Basic Weighted Average Shares Outstanding</t>
  </si>
  <si>
    <t>EPS QUARTER</t>
  </si>
  <si>
    <t>ANNUAL TTM EPS</t>
  </si>
  <si>
    <t>Shareprice 17.05.2025</t>
  </si>
  <si>
    <t>TTM PE</t>
  </si>
  <si>
    <t>Pibeline</t>
  </si>
  <si>
    <t>Name</t>
  </si>
  <si>
    <t>Platform</t>
  </si>
  <si>
    <t>Type</t>
  </si>
  <si>
    <t>Release</t>
  </si>
  <si>
    <t>Studio (Udgiver)</t>
  </si>
  <si>
    <t>Developper</t>
  </si>
  <si>
    <t>Google play charts</t>
  </si>
  <si>
    <t xml:space="preserve">Rating </t>
  </si>
  <si>
    <t>Platform Playercount</t>
  </si>
  <si>
    <t>Where winds meet</t>
  </si>
  <si>
    <t>PC/Mobile</t>
  </si>
  <si>
    <t>December in China/ TBA Europe</t>
  </si>
  <si>
    <t>Rusty Rabbit</t>
  </si>
  <si>
    <t>Mobile</t>
  </si>
  <si>
    <t>Destiny: Rising</t>
  </si>
  <si>
    <t>Once Human Mobile</t>
  </si>
  <si>
    <t>26 sept., 2025</t>
  </si>
  <si>
    <t>Mainly PC</t>
  </si>
  <si>
    <t>Google Play Downloads</t>
  </si>
  <si>
    <t>Rating (steam or google)</t>
  </si>
  <si>
    <t>Players AUG 23</t>
  </si>
  <si>
    <t>Players SEP 23</t>
  </si>
  <si>
    <t>Players OKT 23</t>
  </si>
  <si>
    <t>Players NOV 23</t>
  </si>
  <si>
    <t>Players DEC 23</t>
  </si>
  <si>
    <t>Players JAN 24</t>
  </si>
  <si>
    <t>Players FEB 24</t>
  </si>
  <si>
    <t>Players M MAR 24</t>
  </si>
  <si>
    <t>Players M APR 24</t>
  </si>
  <si>
    <t>Players M MAJ</t>
  </si>
  <si>
    <t>Players M JUNI 24</t>
  </si>
  <si>
    <t>Players M JULI 24</t>
  </si>
  <si>
    <t>Players M AUG 24</t>
  </si>
  <si>
    <t>Players M SEP 24</t>
  </si>
  <si>
    <t>Players M OKT 24</t>
  </si>
  <si>
    <t>Players M NOV 24</t>
  </si>
  <si>
    <t>Players M DEC 24</t>
  </si>
  <si>
    <t>Players M JAN 25</t>
  </si>
  <si>
    <t>Fragpunk</t>
  </si>
  <si>
    <t>PC/X</t>
  </si>
  <si>
    <t>5v5 hero shooter</t>
  </si>
  <si>
    <t>Bad Guitar Studio</t>
  </si>
  <si>
    <t>https://steamdb.info/app/2943650/charts/#max</t>
  </si>
  <si>
    <t>Marvel Rivals</t>
  </si>
  <si>
    <t>PS/X/PC</t>
  </si>
  <si>
    <t>6 dec., 2024</t>
  </si>
  <si>
    <t>Netease Games Global</t>
  </si>
  <si>
    <t>https://steamdb.info/app/2936120/charts/#max</t>
  </si>
  <si>
    <t>SteamDB:</t>
  </si>
  <si>
    <t xml:space="preserve">Naraka BladePoint </t>
  </si>
  <si>
    <t xml:space="preserve">Battleroyale </t>
  </si>
  <si>
    <t>NetEase Games Global</t>
  </si>
  <si>
    <t>24 Entertainment</t>
  </si>
  <si>
    <t xml:space="preserve">Once Human </t>
  </si>
  <si>
    <t>PC</t>
  </si>
  <si>
    <t>Survival</t>
  </si>
  <si>
    <t>Starry Studio</t>
  </si>
  <si>
    <t>Shadows of The Damned:Hella Remastered</t>
  </si>
  <si>
    <t>FPS/3RD PERSON/</t>
  </si>
  <si>
    <t>31 oct., 2024</t>
  </si>
  <si>
    <t>GRASSHOPPER MANUFACTURE INC.</t>
  </si>
  <si>
    <t>https://steamdb.info/app/2535440/charts/#max</t>
  </si>
  <si>
    <t>Mainly Mobile</t>
  </si>
  <si>
    <t xml:space="preserve">Knives Out </t>
  </si>
  <si>
    <t>PC/Mobile/Switch/PS</t>
  </si>
  <si>
    <t>Battleroyale</t>
  </si>
  <si>
    <t>NetEase Games</t>
  </si>
  <si>
    <t>10 M +</t>
  </si>
  <si>
    <t>Blood Strike</t>
  </si>
  <si>
    <t>Identivy V</t>
  </si>
  <si>
    <t>PC/MOBILE</t>
  </si>
  <si>
    <t>2024; Hitting record-high DAUs in July and August, consecutively.</t>
  </si>
  <si>
    <t>Life after</t>
  </si>
  <si>
    <t>Survival/OpenWorld</t>
  </si>
  <si>
    <t>X.D. Global</t>
  </si>
  <si>
    <t>5 M +</t>
  </si>
  <si>
    <t>Lord Of The Rings; Rise To War</t>
  </si>
  <si>
    <t>Strategy</t>
  </si>
  <si>
    <t>Exptional Global</t>
  </si>
  <si>
    <t>Dead By Daylight Mobile</t>
  </si>
  <si>
    <t>4v1/Horror/Action</t>
  </si>
  <si>
    <t>Behaviour Interactive</t>
  </si>
  <si>
    <t>Lost Light; Weapon Skin Treat</t>
  </si>
  <si>
    <t>Super Mecha Champtions</t>
  </si>
  <si>
    <t>Shooter</t>
  </si>
  <si>
    <t>4 / 67,2</t>
  </si>
  <si>
    <t>Infinite Lagrange</t>
  </si>
  <si>
    <t>Open World</t>
  </si>
  <si>
    <t>1 M +</t>
  </si>
  <si>
    <t>Harry Potter; Magic Awakened</t>
  </si>
  <si>
    <t>NetEase, Warner Bros</t>
  </si>
  <si>
    <t>Eve Echoes</t>
  </si>
  <si>
    <t>MMO</t>
  </si>
  <si>
    <t>Eggyparty</t>
  </si>
  <si>
    <t>Mobile/Switch</t>
  </si>
  <si>
    <t>Never After</t>
  </si>
  <si>
    <t>100 T +</t>
  </si>
  <si>
    <t>Marvel Super War</t>
  </si>
  <si>
    <t>CANNOT CONNECT</t>
  </si>
  <si>
    <t>Fantasy Westward Journey</t>
  </si>
  <si>
    <t>Licenced</t>
  </si>
  <si>
    <t>Licenced for</t>
  </si>
  <si>
    <t>World Of Warcraft</t>
  </si>
  <si>
    <t>Activision</t>
  </si>
  <si>
    <t>Hearthstone</t>
  </si>
  <si>
    <t>Overwatch</t>
  </si>
  <si>
    <t>Diablo</t>
  </si>
  <si>
    <t>StarCraft</t>
  </si>
  <si>
    <t>MINECRAFT</t>
  </si>
  <si>
    <t>Mojang</t>
  </si>
  <si>
    <t>First person shooters (konkurenter til Fragpunk)</t>
  </si>
  <si>
    <t>https://steamdb.info/charts/?sort=24h</t>
  </si>
  <si>
    <t>Spil</t>
  </si>
  <si>
    <t>24 hour peak</t>
  </si>
  <si>
    <t>date</t>
  </si>
  <si>
    <t>Counter Strike 2</t>
  </si>
  <si>
    <t>(30/10/2024)</t>
  </si>
  <si>
    <t>Valorant</t>
  </si>
  <si>
    <t>PUBG</t>
  </si>
  <si>
    <t>Call Of Duty</t>
  </si>
  <si>
    <t>Apex Legends</t>
  </si>
  <si>
    <t>Deadlock</t>
  </si>
  <si>
    <t>Team Fortess</t>
  </si>
  <si>
    <t>(03/11/2024)</t>
  </si>
  <si>
    <t>Finals</t>
  </si>
  <si>
    <r>
      <rPr>
        <u/>
        <sz val="8"/>
        <color rgb="FF1155CC"/>
        <rFont val="Cambria"/>
      </rPr>
      <t>Store Intelligence | Sensor Tower</t>
    </r>
  </si>
  <si>
    <t>(monthly downloads)</t>
  </si>
  <si>
    <t>Western Game Developers</t>
  </si>
  <si>
    <t>Market Cap (USD)</t>
  </si>
  <si>
    <t>Asian Game Developers</t>
  </si>
  <si>
    <t>Microsoft (Xbox, USA)</t>
  </si>
  <si>
    <t>$2.5+ trillion</t>
  </si>
  <si>
    <t>Tencent (China)</t>
  </si>
  <si>
    <t>$400+ billion</t>
  </si>
  <si>
    <t>Activision Blizzard (USA)</t>
  </si>
  <si>
    <t>Acquired by Microsoft</t>
  </si>
  <si>
    <t>NetEase (China)</t>
  </si>
  <si>
    <t>$60-70 billion</t>
  </si>
  <si>
    <t>Electronic Arts (EA, USA)</t>
  </si>
  <si>
    <t>$35 billion</t>
  </si>
  <si>
    <t>Nintendo (Japan)</t>
  </si>
  <si>
    <t>$50-60 billion</t>
  </si>
  <si>
    <t>Take-Two Interactive (USA)</t>
  </si>
  <si>
    <t>$25 billion</t>
  </si>
  <si>
    <t>Sony (PlayStation, Japan)</t>
  </si>
  <si>
    <t>$100+ billion</t>
  </si>
  <si>
    <t>Ubisoft (France)</t>
  </si>
  <si>
    <t>$3-4 billion</t>
  </si>
  <si>
    <t>Bandai Namco (Japan)</t>
  </si>
  <si>
    <t>$15-20 billion</t>
  </si>
  <si>
    <t>Epic Games (USA)</t>
  </si>
  <si>
    <t>Private (est. $30+ billion)</t>
  </si>
  <si>
    <t>Square Enix (Japan)</t>
  </si>
  <si>
    <t>$5-7 billion</t>
  </si>
  <si>
    <t>CD Projekt Red (Poland)</t>
  </si>
  <si>
    <t>$2-3 billion</t>
  </si>
  <si>
    <t>MiHoYo (China)</t>
  </si>
  <si>
    <t>Private (est. $10+ billion)</t>
  </si>
  <si>
    <t>Roblox Corporation (USA)</t>
  </si>
  <si>
    <t>$20-25 billion</t>
  </si>
  <si>
    <t>Krafton (South Korea)</t>
  </si>
  <si>
    <t>$10-15 billion</t>
  </si>
  <si>
    <t>Valve Corporation (USA)</t>
  </si>
  <si>
    <t>Nexon (South Korea)</t>
  </si>
  <si>
    <t>Capcom</t>
  </si>
  <si>
    <t>Square Enix</t>
  </si>
  <si>
    <t>Bandai Namco</t>
  </si>
  <si>
    <t>NetEase</t>
  </si>
  <si>
    <t>Kadokawa</t>
  </si>
  <si>
    <t>Tencent</t>
  </si>
  <si>
    <t>EA Games</t>
  </si>
  <si>
    <t>Take Two</t>
  </si>
  <si>
    <t>other:</t>
  </si>
  <si>
    <t>Market Cap (EUR)</t>
  </si>
  <si>
    <t>Modern Times Group</t>
  </si>
  <si>
    <t>Embracer</t>
  </si>
  <si>
    <t>country</t>
  </si>
  <si>
    <t>Japan</t>
  </si>
  <si>
    <t>China</t>
  </si>
  <si>
    <t>USA</t>
  </si>
  <si>
    <t>Roblox</t>
  </si>
  <si>
    <t>Ubisoft</t>
  </si>
  <si>
    <t>P/Earnings</t>
  </si>
  <si>
    <t>Playtika</t>
  </si>
  <si>
    <t>P/Equity</t>
  </si>
  <si>
    <t>Nintendo</t>
  </si>
  <si>
    <t>Income/NonCurrentAssets</t>
  </si>
  <si>
    <t>P/ Pr Share Net Income Ex Unusual Items</t>
  </si>
  <si>
    <t xml:space="preserve">Pe relative to peers is good </t>
  </si>
  <si>
    <t>Profitabely (very)</t>
  </si>
  <si>
    <r>
      <rPr>
        <u/>
        <sz val="8"/>
        <color rgb="FF1155CC"/>
        <rFont val="Cambria"/>
      </rPr>
      <t>Bandai Namco - Google Sheets</t>
    </r>
  </si>
  <si>
    <t>https://docs.google.com/spreadsheets/d/19tyexpDfjd4Xp9Foy31_nHfyqfyldns7JuuL2nw-hsU/edit</t>
  </si>
  <si>
    <r>
      <rPr>
        <u/>
        <sz val="8"/>
        <color rgb="FF1155CC"/>
        <rFont val="Cambria"/>
      </rPr>
      <t>Tencent - Google Sheets</t>
    </r>
  </si>
  <si>
    <r>
      <rPr>
        <u/>
        <sz val="8"/>
        <color rgb="FF1155CC"/>
        <rFont val="Cambria"/>
      </rPr>
      <t>EA Games - Google Sheets</t>
    </r>
  </si>
  <si>
    <t>Siemens</t>
  </si>
  <si>
    <t>2024Q4</t>
  </si>
  <si>
    <t>2025Q1</t>
  </si>
  <si>
    <t>2025Q2</t>
  </si>
  <si>
    <t>2025Q3</t>
  </si>
  <si>
    <t>Shareprice 07.02.2026</t>
  </si>
  <si>
    <t>TTM PE 07.02.2026</t>
  </si>
  <si>
    <t>EARNINGSYIELD</t>
  </si>
  <si>
    <t>EPS</t>
  </si>
  <si>
    <t>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</si>
</sst>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dd\-mm\-yyyy"/>
    <numFmt numFmtId="166" formatCode="mmm\ yyyy"/>
    <numFmt numFmtId="167" formatCode="#,##0.00000"/>
    <numFmt numFmtId="168" formatCode="0.000"/>
  </numFmts>
  <fonts count="25" x14ac:knownFonts="1">
    <font>
      <sz val="10"/>
      <color rgb="FF000000"/>
      <name val="Arial"/>
      <scheme val="minor"/>
    </font>
    <font>
      <b/>
      <sz val="10"/>
      <color theme="1"/>
      <name val="Cambria"/>
    </font>
    <font>
      <sz val="8"/>
      <color theme="1"/>
      <name val="Cambria"/>
    </font>
    <font>
      <b/>
      <sz val="8"/>
      <color theme="1"/>
      <name val="Cambria"/>
    </font>
    <font>
      <sz val="10"/>
      <color theme="1"/>
      <name val="Arial"/>
      <scheme val="minor"/>
    </font>
    <font>
      <sz val="4"/>
      <color theme="1"/>
      <name val="Cambria"/>
    </font>
    <font>
      <sz val="10"/>
      <color theme="1"/>
      <name val="Arial"/>
    </font>
    <font>
      <b/>
      <sz val="8"/>
      <color rgb="FF000000"/>
      <name val="Cambria"/>
    </font>
    <font>
      <sz val="10"/>
      <color theme="1"/>
      <name val="Cambria"/>
    </font>
    <font>
      <u/>
      <sz val="10"/>
      <color rgb="FF0000FF"/>
      <name val="Cambria"/>
    </font>
    <font>
      <u/>
      <sz val="10"/>
      <color rgb="FF0000FF"/>
      <name val="Cambria"/>
    </font>
    <font>
      <b/>
      <sz val="10"/>
      <color theme="1"/>
      <name val="Cambria"/>
    </font>
    <font>
      <sz val="6"/>
      <color theme="1"/>
      <name val="Arial"/>
      <scheme val="minor"/>
    </font>
    <font>
      <u/>
      <sz val="10"/>
      <color rgb="FF0000FF"/>
      <name val="Arial"/>
    </font>
    <font>
      <sz val="8"/>
      <color theme="1"/>
      <name val="Arial"/>
      <scheme val="minor"/>
    </font>
    <font>
      <b/>
      <sz val="10"/>
      <color theme="1"/>
      <name val="Arial"/>
      <scheme val="minor"/>
    </font>
    <font>
      <u/>
      <sz val="8"/>
      <color rgb="FF1155CC"/>
      <name val="Cambria"/>
    </font>
    <font>
      <sz val="8"/>
      <color rgb="FF1F1F1F"/>
      <name val="Cambria"/>
    </font>
    <font>
      <u/>
      <sz val="8"/>
      <color theme="1"/>
      <name val="Cambria"/>
    </font>
    <font>
      <sz val="10"/>
      <color rgb="FF000000"/>
      <name val="Arial"/>
      <scheme val="minor"/>
    </font>
    <font>
      <sz val="10"/>
      <color theme="1"/>
      <name val="Cambria"/>
      <family val="1"/>
    </font>
    <font>
      <sz val="8"/>
      <color theme="1"/>
      <name val="Cambria"/>
      <family val="1"/>
    </font>
    <font>
      <sz val="10"/>
      <color rgb="FF000000"/>
      <name val="Arial"/>
      <family val="2"/>
      <scheme val="minor"/>
    </font>
    <font>
      <sz val="8"/>
      <color rgb="FF000000"/>
      <name val="Cambria"/>
      <family val="1"/>
    </font>
    <font>
      <b/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2" borderId="0" xfId="0" applyFont="1" applyFill="1"/>
    <xf numFmtId="3" fontId="2" fillId="2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2" borderId="0" xfId="0" applyFont="1" applyFill="1"/>
    <xf numFmtId="3" fontId="3" fillId="2" borderId="0" xfId="0" applyNumberFormat="1" applyFont="1" applyFill="1" applyAlignment="1">
      <alignment horizontal="right"/>
    </xf>
    <xf numFmtId="10" fontId="2" fillId="0" borderId="0" xfId="0" applyNumberFormat="1" applyFont="1" applyAlignment="1">
      <alignment horizontal="right"/>
    </xf>
    <xf numFmtId="164" fontId="2" fillId="0" borderId="0" xfId="0" applyNumberFormat="1" applyFont="1"/>
    <xf numFmtId="3" fontId="2" fillId="0" borderId="0" xfId="0" applyNumberFormat="1" applyFont="1"/>
    <xf numFmtId="164" fontId="2" fillId="2" borderId="0" xfId="0" applyNumberFormat="1" applyFont="1" applyFill="1"/>
    <xf numFmtId="3" fontId="2" fillId="2" borderId="0" xfId="0" applyNumberFormat="1" applyFont="1" applyFill="1"/>
    <xf numFmtId="10" fontId="2" fillId="0" borderId="0" xfId="0" applyNumberFormat="1" applyFont="1"/>
    <xf numFmtId="10" fontId="2" fillId="2" borderId="0" xfId="0" applyNumberFormat="1" applyFont="1" applyFill="1"/>
    <xf numFmtId="10" fontId="4" fillId="0" borderId="0" xfId="0" applyNumberFormat="1" applyFont="1"/>
    <xf numFmtId="3" fontId="3" fillId="2" borderId="0" xfId="0" applyNumberFormat="1" applyFont="1" applyFill="1"/>
    <xf numFmtId="2" fontId="2" fillId="0" borderId="0" xfId="0" applyNumberFormat="1" applyFont="1" applyAlignment="1">
      <alignment horizontal="right"/>
    </xf>
    <xf numFmtId="4" fontId="2" fillId="0" borderId="0" xfId="0" applyNumberFormat="1" applyFont="1"/>
    <xf numFmtId="0" fontId="5" fillId="0" borderId="0" xfId="0" applyFont="1"/>
    <xf numFmtId="10" fontId="5" fillId="0" borderId="0" xfId="0" applyNumberFormat="1" applyFont="1"/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0" fontId="3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7" fillId="3" borderId="0" xfId="0" applyFont="1" applyFill="1" applyAlignment="1">
      <alignment horizontal="right"/>
    </xf>
    <xf numFmtId="10" fontId="3" fillId="0" borderId="0" xfId="0" applyNumberFormat="1" applyFont="1"/>
    <xf numFmtId="10" fontId="6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5" fontId="2" fillId="0" borderId="0" xfId="0" applyNumberFormat="1" applyFont="1"/>
    <xf numFmtId="0" fontId="12" fillId="0" borderId="0" xfId="0" applyFont="1"/>
    <xf numFmtId="4" fontId="2" fillId="0" borderId="0" xfId="0" applyNumberFormat="1" applyFont="1" applyAlignment="1">
      <alignment horizontal="right"/>
    </xf>
    <xf numFmtId="3" fontId="3" fillId="0" borderId="0" xfId="0" applyNumberFormat="1" applyFont="1"/>
    <xf numFmtId="0" fontId="13" fillId="0" borderId="0" xfId="0" applyFont="1"/>
    <xf numFmtId="3" fontId="8" fillId="0" borderId="0" xfId="0" applyNumberFormat="1" applyFont="1"/>
    <xf numFmtId="0" fontId="14" fillId="0" borderId="0" xfId="0" applyFont="1"/>
    <xf numFmtId="0" fontId="15" fillId="0" borderId="0" xfId="0" applyFont="1"/>
    <xf numFmtId="2" fontId="2" fillId="0" borderId="0" xfId="0" applyNumberFormat="1" applyFont="1"/>
    <xf numFmtId="4" fontId="3" fillId="0" borderId="0" xfId="0" applyNumberFormat="1" applyFont="1"/>
    <xf numFmtId="14" fontId="2" fillId="0" borderId="0" xfId="0" applyNumberFormat="1" applyFont="1" applyAlignment="1">
      <alignment horizontal="right"/>
    </xf>
    <xf numFmtId="0" fontId="16" fillId="0" borderId="0" xfId="0" applyFont="1"/>
    <xf numFmtId="49" fontId="2" fillId="0" borderId="0" xfId="0" applyNumberFormat="1" applyFont="1"/>
    <xf numFmtId="166" fontId="2" fillId="0" borderId="0" xfId="0" applyNumberFormat="1" applyFont="1" applyAlignment="1">
      <alignment horizontal="right"/>
    </xf>
    <xf numFmtId="0" fontId="17" fillId="3" borderId="0" xfId="0" applyFont="1" applyFill="1"/>
    <xf numFmtId="167" fontId="2" fillId="0" borderId="0" xfId="0" applyNumberFormat="1" applyFont="1"/>
    <xf numFmtId="168" fontId="2" fillId="0" borderId="0" xfId="0" applyNumberFormat="1" applyFont="1"/>
    <xf numFmtId="4" fontId="3" fillId="0" borderId="0" xfId="0" applyNumberFormat="1" applyFont="1" applyAlignment="1">
      <alignment horizontal="right"/>
    </xf>
    <xf numFmtId="0" fontId="2" fillId="3" borderId="0" xfId="0" applyFont="1" applyFill="1" applyAlignment="1">
      <alignment horizontal="right"/>
    </xf>
    <xf numFmtId="2" fontId="3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10" fontId="2" fillId="2" borderId="0" xfId="0" applyNumberFormat="1" applyFont="1" applyFill="1" applyAlignment="1">
      <alignment horizontal="right"/>
    </xf>
    <xf numFmtId="9" fontId="2" fillId="0" borderId="0" xfId="0" applyNumberFormat="1" applyFont="1" applyAlignment="1">
      <alignment horizontal="right"/>
    </xf>
    <xf numFmtId="0" fontId="18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10" fontId="8" fillId="0" borderId="0" xfId="1" applyNumberFormat="1" applyFont="1"/>
    <xf numFmtId="0" fontId="20" fillId="0" borderId="0" xfId="0" applyFont="1" applyAlignment="1">
      <alignment horizontal="right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arketscreener.com/quote/stock/NETEASE-INC-111325397/valuation/" TargetMode="External"/><Relationship Id="rId1" Type="http://schemas.openxmlformats.org/officeDocument/2006/relationships/hyperlink" Target="https://single-market-economy.ec.europa.eu/sectors/online-gambling_e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acrotrends.net/stocks/charts/NTES/netease/pe-ratio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steamdb.info/app/2535440/charts/" TargetMode="External"/><Relationship Id="rId2" Type="http://schemas.openxmlformats.org/officeDocument/2006/relationships/hyperlink" Target="https://steamdb.info/app/2936120/charts/" TargetMode="External"/><Relationship Id="rId1" Type="http://schemas.openxmlformats.org/officeDocument/2006/relationships/hyperlink" Target="https://steamdb.info/app/2943650/charts/" TargetMode="External"/><Relationship Id="rId5" Type="http://schemas.openxmlformats.org/officeDocument/2006/relationships/hyperlink" Target="https://sensortower.com/product/store-intelligence" TargetMode="External"/><Relationship Id="rId4" Type="http://schemas.openxmlformats.org/officeDocument/2006/relationships/hyperlink" Target="https://steamdb.info/charts/?sort=24h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Foq14ckLc3gyzXHnBGddy7cKB_RG050xaEylLeob4L4/edit?gid=1297272415" TargetMode="External"/><Relationship Id="rId7" Type="http://schemas.openxmlformats.org/officeDocument/2006/relationships/hyperlink" Target="https://docs.google.com/spreadsheets/d/1MSnXiEM2AoXs_glxY8TsxHoVaq4bHCgkXl3j7lfcwOw/edit" TargetMode="External"/><Relationship Id="rId2" Type="http://schemas.openxmlformats.org/officeDocument/2006/relationships/hyperlink" Target="https://docs.google.com/spreadsheets/d/1NxmsnFXRPn4-va3nUeRAxsOs59sR8zfKm9c7haqQol0/edit?usp=drive_web&amp;ouid=115497011521697868727" TargetMode="External"/><Relationship Id="rId1" Type="http://schemas.openxmlformats.org/officeDocument/2006/relationships/hyperlink" Target="https://docs.google.com/spreadsheets/d/1hC916ginMESEw-rk1U6UBwAspRFbK8Q3cRiNfyX40jk/edit?gid=1818678843" TargetMode="External"/><Relationship Id="rId6" Type="http://schemas.openxmlformats.org/officeDocument/2006/relationships/hyperlink" Target="https://docs.google.com/spreadsheets/d/1R4UJWyWUi8QrcaStv2l2Oe6UepDIi1lHWdDCwYk_3PA/edit?gid=0" TargetMode="External"/><Relationship Id="rId5" Type="http://schemas.openxmlformats.org/officeDocument/2006/relationships/hyperlink" Target="https://docs.google.com/spreadsheets/d/1G6tEEjJErwkI1QxkP_acK6VahCIdA3Jr-1UQQJvhQk0/edit?gid=0" TargetMode="External"/><Relationship Id="rId4" Type="http://schemas.openxmlformats.org/officeDocument/2006/relationships/hyperlink" Target="https://docs.google.com/spreadsheets/d/19tyexpDfjd4Xp9Foy31_nHfyqfyldns7JuuL2nw-hsU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100"/>
  <sheetViews>
    <sheetView tabSelected="1" topLeftCell="A28" zoomScale="98" workbookViewId="0">
      <selection activeCell="M28" sqref="M28"/>
    </sheetView>
  </sheetViews>
  <sheetFormatPr defaultColWidth="12.6328125" defaultRowHeight="15.75" customHeight="1" x14ac:dyDescent="0.25"/>
  <sheetData>
    <row r="1" spans="1:12" ht="15.75" customHeight="1" x14ac:dyDescent="0.25">
      <c r="A1" s="1" t="s">
        <v>0</v>
      </c>
    </row>
    <row r="2" spans="1:12" ht="15.75" customHeight="1" x14ac:dyDescent="0.25">
      <c r="B2" s="2" t="s">
        <v>1</v>
      </c>
      <c r="C2" s="3">
        <v>2015</v>
      </c>
      <c r="D2" s="3">
        <v>2016</v>
      </c>
      <c r="E2" s="3">
        <v>2017</v>
      </c>
      <c r="F2" s="3">
        <v>2018</v>
      </c>
      <c r="G2" s="3">
        <v>2019</v>
      </c>
      <c r="H2" s="3">
        <v>2020</v>
      </c>
      <c r="I2" s="3">
        <v>2021</v>
      </c>
      <c r="J2" s="3">
        <v>2022</v>
      </c>
      <c r="K2" s="3">
        <v>2023</v>
      </c>
      <c r="L2" s="3">
        <v>2024</v>
      </c>
    </row>
    <row r="3" spans="1:12" ht="15.75" customHeight="1" x14ac:dyDescent="0.25">
      <c r="B3" s="2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.75" customHeight="1" x14ac:dyDescent="0.25">
      <c r="B4" s="2" t="s">
        <v>3</v>
      </c>
      <c r="C4" s="4">
        <v>22800000000</v>
      </c>
      <c r="D4" s="4">
        <v>38180000000</v>
      </c>
      <c r="E4" s="4">
        <v>54100000000</v>
      </c>
      <c r="F4" s="4">
        <v>67160000000</v>
      </c>
      <c r="G4" s="4">
        <v>59240000000</v>
      </c>
      <c r="H4" s="4">
        <v>73670000000</v>
      </c>
      <c r="I4" s="4">
        <v>87610000000</v>
      </c>
      <c r="J4" s="4">
        <v>96500000000</v>
      </c>
      <c r="K4" s="4">
        <v>103000000000</v>
      </c>
      <c r="L4" s="4">
        <v>105000000000</v>
      </c>
    </row>
    <row r="5" spans="1:12" ht="15.75" customHeight="1" x14ac:dyDescent="0.25">
      <c r="B5" s="2" t="s">
        <v>4</v>
      </c>
      <c r="C5" s="4">
        <v>9400000000</v>
      </c>
      <c r="D5" s="4">
        <v>16520000000</v>
      </c>
      <c r="E5" s="4">
        <v>28190000000</v>
      </c>
      <c r="F5" s="4">
        <v>38750000000</v>
      </c>
      <c r="G5" s="4">
        <v>27690000000</v>
      </c>
      <c r="H5" s="4">
        <v>34680000000</v>
      </c>
      <c r="I5" s="4">
        <v>40640000000</v>
      </c>
      <c r="J5" s="4">
        <v>43730000000</v>
      </c>
      <c r="K5" s="4">
        <v>40400000000</v>
      </c>
      <c r="L5" s="4">
        <v>39490000000</v>
      </c>
    </row>
    <row r="6" spans="1:12" ht="15.75" customHeight="1" x14ac:dyDescent="0.25">
      <c r="B6" s="5" t="s">
        <v>5</v>
      </c>
      <c r="C6" s="6">
        <v>13400000000</v>
      </c>
      <c r="D6" s="6">
        <v>21660000000</v>
      </c>
      <c r="E6" s="6">
        <v>25910000000</v>
      </c>
      <c r="F6" s="6">
        <v>28400000000</v>
      </c>
      <c r="G6" s="6">
        <v>31560000000</v>
      </c>
      <c r="H6" s="6">
        <v>38980000000</v>
      </c>
      <c r="I6" s="6">
        <v>46970000000</v>
      </c>
      <c r="J6" s="6">
        <v>52770000000</v>
      </c>
      <c r="K6" s="6">
        <v>62600000000</v>
      </c>
      <c r="L6" s="6">
        <v>65810000000</v>
      </c>
    </row>
    <row r="7" spans="1:12" ht="15.75" customHeight="1" x14ac:dyDescent="0.25">
      <c r="B7" s="2" t="s">
        <v>6</v>
      </c>
      <c r="C7" s="4">
        <v>3970000000</v>
      </c>
      <c r="D7" s="4">
        <v>5990000000</v>
      </c>
      <c r="E7" s="4">
        <v>9390000000</v>
      </c>
      <c r="F7" s="4">
        <v>12720000000</v>
      </c>
      <c r="G7" s="4">
        <v>9350000000</v>
      </c>
      <c r="H7" s="4">
        <v>14080000000</v>
      </c>
      <c r="I7" s="4">
        <v>16480000000</v>
      </c>
      <c r="J7" s="4">
        <v>18100000000</v>
      </c>
      <c r="K7" s="4">
        <v>18870000000</v>
      </c>
      <c r="L7" s="4">
        <v>18700000000</v>
      </c>
    </row>
    <row r="8" spans="1:12" ht="15.75" customHeight="1" x14ac:dyDescent="0.25">
      <c r="B8" s="2" t="s">
        <v>7</v>
      </c>
      <c r="C8" s="4">
        <v>2160000000</v>
      </c>
      <c r="D8" s="4">
        <v>3050000000</v>
      </c>
      <c r="E8" s="4">
        <v>4370000000</v>
      </c>
      <c r="F8" s="4">
        <v>7790000000</v>
      </c>
      <c r="G8" s="4">
        <v>8410000000</v>
      </c>
      <c r="H8" s="4">
        <v>10370000000</v>
      </c>
      <c r="I8" s="4">
        <v>14080000000</v>
      </c>
      <c r="J8" s="4">
        <v>15040000000</v>
      </c>
      <c r="K8" s="4">
        <v>16480000000</v>
      </c>
      <c r="L8" s="4">
        <v>17520000000</v>
      </c>
    </row>
    <row r="9" spans="1:12" ht="15.75" customHeight="1" x14ac:dyDescent="0.25">
      <c r="B9" s="2" t="s">
        <v>8</v>
      </c>
      <c r="C9" s="4">
        <v>6130000000</v>
      </c>
      <c r="D9" s="4">
        <v>9030000000</v>
      </c>
      <c r="E9" s="4">
        <v>13760000000</v>
      </c>
      <c r="F9" s="4">
        <v>20510000000</v>
      </c>
      <c r="G9" s="4">
        <v>17760000000</v>
      </c>
      <c r="H9" s="4">
        <v>24440000000</v>
      </c>
      <c r="I9" s="4">
        <v>30550000000</v>
      </c>
      <c r="J9" s="4">
        <v>33140000000</v>
      </c>
      <c r="K9" s="4">
        <v>35350000000</v>
      </c>
      <c r="L9" s="4">
        <v>36220000000</v>
      </c>
    </row>
    <row r="10" spans="1:12" ht="15.75" customHeight="1" x14ac:dyDescent="0.25">
      <c r="B10" s="5" t="s">
        <v>9</v>
      </c>
      <c r="C10" s="6">
        <v>7270000000</v>
      </c>
      <c r="D10" s="6">
        <v>12630000000</v>
      </c>
      <c r="E10" s="6">
        <v>12150000000</v>
      </c>
      <c r="F10" s="6">
        <v>7890000000</v>
      </c>
      <c r="G10" s="6">
        <v>13790000000</v>
      </c>
      <c r="H10" s="6">
        <v>14540000000</v>
      </c>
      <c r="I10" s="6">
        <v>16420000000</v>
      </c>
      <c r="J10" s="6">
        <v>19630000000</v>
      </c>
      <c r="K10" s="6">
        <v>27710000000</v>
      </c>
      <c r="L10" s="6">
        <v>29580000000</v>
      </c>
    </row>
    <row r="11" spans="1:12" ht="15.75" customHeight="1" x14ac:dyDescent="0.25">
      <c r="B11" s="2" t="s">
        <v>10</v>
      </c>
      <c r="C11" s="4">
        <v>-19000000</v>
      </c>
      <c r="D11" s="4">
        <v>0</v>
      </c>
      <c r="E11" s="4">
        <v>0</v>
      </c>
      <c r="F11" s="4">
        <v>0</v>
      </c>
      <c r="G11" s="4">
        <v>0</v>
      </c>
      <c r="H11" s="4">
        <v>-248000000</v>
      </c>
      <c r="I11" s="4">
        <v>-191000000</v>
      </c>
      <c r="J11" s="4">
        <v>-650000000</v>
      </c>
      <c r="K11" s="4">
        <v>-884000000</v>
      </c>
      <c r="L11" s="4">
        <v>-598000000</v>
      </c>
    </row>
    <row r="12" spans="1:12" ht="15.75" customHeight="1" x14ac:dyDescent="0.25">
      <c r="B12" s="2" t="s">
        <v>11</v>
      </c>
      <c r="C12" s="4">
        <v>659000000</v>
      </c>
      <c r="D12" s="4">
        <v>742000000</v>
      </c>
      <c r="E12" s="4">
        <v>1030000000</v>
      </c>
      <c r="F12" s="4">
        <v>588000000</v>
      </c>
      <c r="G12" s="4">
        <v>2130000000</v>
      </c>
      <c r="H12" s="4">
        <v>3460000000</v>
      </c>
      <c r="I12" s="4">
        <v>4660000000</v>
      </c>
      <c r="J12" s="4">
        <v>2850000000</v>
      </c>
      <c r="K12" s="4">
        <v>6310000000</v>
      </c>
      <c r="L12" s="4">
        <v>5870000000</v>
      </c>
    </row>
    <row r="13" spans="1:12" ht="15.75" customHeight="1" x14ac:dyDescent="0.25">
      <c r="B13" s="2" t="s">
        <v>12</v>
      </c>
      <c r="C13" s="4">
        <v>640000000</v>
      </c>
      <c r="D13" s="4">
        <v>742000000</v>
      </c>
      <c r="E13" s="4">
        <v>1030000000</v>
      </c>
      <c r="F13" s="4">
        <v>588000000</v>
      </c>
      <c r="G13" s="4">
        <v>2130000000</v>
      </c>
      <c r="H13" s="4">
        <v>3210000000</v>
      </c>
      <c r="I13" s="4">
        <v>4470000000</v>
      </c>
      <c r="J13" s="4">
        <v>2200000000</v>
      </c>
      <c r="K13" s="4">
        <v>5430000000</v>
      </c>
      <c r="L13" s="4">
        <v>5280000000</v>
      </c>
    </row>
    <row r="14" spans="1:12" ht="15.75" customHeight="1" x14ac:dyDescent="0.25">
      <c r="B14" s="2" t="s">
        <v>13</v>
      </c>
      <c r="C14" s="4">
        <v>134000000</v>
      </c>
      <c r="D14" s="4">
        <v>147000000</v>
      </c>
      <c r="E14" s="4">
        <v>-449000000</v>
      </c>
      <c r="F14" s="4">
        <v>-113000000</v>
      </c>
      <c r="G14" s="4">
        <v>25170000</v>
      </c>
      <c r="H14" s="7">
        <v>-3110000000</v>
      </c>
      <c r="I14" s="4">
        <v>-490000000</v>
      </c>
      <c r="J14" s="4">
        <v>1570000000</v>
      </c>
      <c r="K14" s="4">
        <v>-133000000</v>
      </c>
      <c r="L14" s="4">
        <v>255000000</v>
      </c>
    </row>
    <row r="15" spans="1:12" ht="15.75" customHeight="1" x14ac:dyDescent="0.25">
      <c r="B15" s="2" t="s">
        <v>14</v>
      </c>
      <c r="C15" s="4">
        <v>-58030000</v>
      </c>
      <c r="D15" s="4">
        <v>379000000</v>
      </c>
      <c r="E15" s="4">
        <v>277000000</v>
      </c>
      <c r="F15" s="4">
        <v>599000000</v>
      </c>
      <c r="G15" s="4">
        <v>439000000</v>
      </c>
      <c r="H15" s="4">
        <v>737000000</v>
      </c>
      <c r="I15" s="4">
        <v>710000000</v>
      </c>
      <c r="J15" s="4">
        <v>847000000</v>
      </c>
      <c r="K15" s="4">
        <v>1050000000</v>
      </c>
      <c r="L15" s="4">
        <v>602000000</v>
      </c>
    </row>
    <row r="16" spans="1:12" ht="15.75" customHeight="1" x14ac:dyDescent="0.25">
      <c r="B16" s="5" t="s">
        <v>15</v>
      </c>
      <c r="C16" s="6">
        <v>7990000000</v>
      </c>
      <c r="D16" s="6">
        <v>13900000000</v>
      </c>
      <c r="E16" s="6">
        <v>13010000000</v>
      </c>
      <c r="F16" s="6">
        <v>8970000000</v>
      </c>
      <c r="G16" s="6">
        <v>16380000000</v>
      </c>
      <c r="H16" s="6">
        <v>15370000000</v>
      </c>
      <c r="I16" s="6">
        <v>21100000000</v>
      </c>
      <c r="J16" s="6">
        <v>24250000000</v>
      </c>
      <c r="K16" s="6">
        <v>34060000000</v>
      </c>
      <c r="L16" s="6">
        <v>35720000000</v>
      </c>
    </row>
    <row r="17" spans="2:13" ht="15.75" customHeight="1" x14ac:dyDescent="0.25">
      <c r="B17" s="2" t="s">
        <v>16</v>
      </c>
      <c r="C17" s="4">
        <v>128000000</v>
      </c>
      <c r="D17" s="4">
        <v>0</v>
      </c>
      <c r="E17" s="4">
        <v>0</v>
      </c>
      <c r="F17" s="4">
        <v>-22270000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</row>
    <row r="18" spans="2:13" ht="15.75" customHeight="1" x14ac:dyDescent="0.25">
      <c r="B18" s="2" t="s">
        <v>17</v>
      </c>
      <c r="C18" s="4">
        <v>-5900000</v>
      </c>
      <c r="D18" s="4">
        <v>-1280000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</row>
    <row r="19" spans="2:13" ht="15.75" customHeight="1" x14ac:dyDescent="0.25">
      <c r="B19" s="2" t="s">
        <v>18</v>
      </c>
      <c r="C19" s="4">
        <v>8110000000</v>
      </c>
      <c r="D19" s="4">
        <v>13900000000</v>
      </c>
      <c r="E19" s="4">
        <v>13010000000</v>
      </c>
      <c r="F19" s="4">
        <v>8940000000</v>
      </c>
      <c r="G19" s="4">
        <v>16380000000</v>
      </c>
      <c r="H19" s="4">
        <v>15370000000</v>
      </c>
      <c r="I19" s="4">
        <v>21100000000</v>
      </c>
      <c r="J19" s="4">
        <v>24250000000</v>
      </c>
      <c r="K19" s="4">
        <v>34060000000</v>
      </c>
      <c r="L19" s="4">
        <v>35720000000</v>
      </c>
    </row>
    <row r="20" spans="2:13" ht="12.5" x14ac:dyDescent="0.25">
      <c r="B20" s="2" t="s">
        <v>19</v>
      </c>
      <c r="C20" s="4">
        <v>1270000000</v>
      </c>
      <c r="D20" s="4">
        <v>2100000000</v>
      </c>
      <c r="E20" s="4">
        <v>2160000000</v>
      </c>
      <c r="F20" s="4">
        <v>2470000000</v>
      </c>
      <c r="G20" s="4">
        <v>2910000000</v>
      </c>
      <c r="H20" s="4">
        <v>3040000000</v>
      </c>
      <c r="I20" s="4">
        <v>4130000000</v>
      </c>
      <c r="J20" s="4">
        <v>5030000000</v>
      </c>
      <c r="K20" s="4">
        <v>4700000000</v>
      </c>
      <c r="L20" s="4">
        <v>5460000000</v>
      </c>
    </row>
    <row r="21" spans="2:13" ht="12.5" x14ac:dyDescent="0.25">
      <c r="B21" s="8" t="s">
        <v>20</v>
      </c>
      <c r="C21" s="9">
        <v>6840000000</v>
      </c>
      <c r="D21" s="9">
        <v>11790000000</v>
      </c>
      <c r="E21" s="9">
        <v>10850000000</v>
      </c>
      <c r="F21" s="9">
        <v>6480000000</v>
      </c>
      <c r="G21" s="9">
        <v>13470000000</v>
      </c>
      <c r="H21" s="9">
        <v>12330000000</v>
      </c>
      <c r="I21" s="9">
        <v>16980000000</v>
      </c>
      <c r="J21" s="9">
        <v>19220000000</v>
      </c>
      <c r="K21" s="9">
        <v>29360000000</v>
      </c>
      <c r="L21" s="9">
        <v>30260000000</v>
      </c>
    </row>
    <row r="22" spans="2:13" ht="12.5" x14ac:dyDescent="0.25">
      <c r="B22" s="2" t="s">
        <v>21</v>
      </c>
      <c r="C22" s="10">
        <f t="shared" ref="C22:L22" si="0">C20/C21</f>
        <v>0.18567251461988304</v>
      </c>
      <c r="D22" s="10">
        <f t="shared" si="0"/>
        <v>0.17811704834605599</v>
      </c>
      <c r="E22" s="10">
        <f t="shared" si="0"/>
        <v>0.19907834101382488</v>
      </c>
      <c r="F22" s="10">
        <f t="shared" si="0"/>
        <v>0.38117283950617287</v>
      </c>
      <c r="G22" s="10">
        <f t="shared" si="0"/>
        <v>0.21603563474387527</v>
      </c>
      <c r="H22" s="10">
        <f t="shared" si="0"/>
        <v>0.24655312246553124</v>
      </c>
      <c r="I22" s="10">
        <f t="shared" si="0"/>
        <v>0.24322732626619553</v>
      </c>
      <c r="J22" s="10">
        <f t="shared" si="0"/>
        <v>0.26170655567117584</v>
      </c>
      <c r="K22" s="10">
        <f t="shared" si="0"/>
        <v>0.16008174386920981</v>
      </c>
      <c r="L22" s="10">
        <f t="shared" si="0"/>
        <v>0.18043621943159285</v>
      </c>
    </row>
    <row r="23" spans="2:13" ht="12.5" x14ac:dyDescent="0.25"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3" ht="12.5" x14ac:dyDescent="0.25">
      <c r="B24" s="2" t="s">
        <v>22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3" ht="12.5" x14ac:dyDescent="0.25">
      <c r="B25" s="2" t="s">
        <v>23</v>
      </c>
      <c r="C25" s="4">
        <v>6070000000</v>
      </c>
      <c r="D25" s="4">
        <v>5440000000</v>
      </c>
      <c r="E25" s="4">
        <v>2760000000</v>
      </c>
      <c r="F25" s="4">
        <v>5390000000</v>
      </c>
      <c r="G25" s="4">
        <v>3250000000</v>
      </c>
      <c r="H25" s="4">
        <v>9120000000</v>
      </c>
      <c r="I25" s="4">
        <v>14500000000</v>
      </c>
      <c r="J25" s="4">
        <v>24890000000</v>
      </c>
      <c r="K25" s="4">
        <v>21430000000</v>
      </c>
      <c r="L25" s="4">
        <v>51380000000</v>
      </c>
      <c r="M25" s="11">
        <f t="shared" ref="M25:M47" si="1">L25/$L$49</f>
        <v>0.26214285714285712</v>
      </c>
    </row>
    <row r="26" spans="2:13" ht="12.5" x14ac:dyDescent="0.25">
      <c r="B26" s="2" t="s">
        <v>24</v>
      </c>
      <c r="C26" s="12">
        <v>19610000000</v>
      </c>
      <c r="D26" s="12">
        <v>31100000000</v>
      </c>
      <c r="E26" s="12">
        <v>40480000000</v>
      </c>
      <c r="F26" s="12">
        <v>44700000000</v>
      </c>
      <c r="G26" s="12">
        <v>68810000000</v>
      </c>
      <c r="H26" s="12">
        <v>84420000000</v>
      </c>
      <c r="I26" s="12">
        <v>83120000000</v>
      </c>
      <c r="J26" s="12">
        <v>92640000000</v>
      </c>
      <c r="K26" s="12">
        <v>105000000000</v>
      </c>
      <c r="L26" s="12">
        <v>86290000000</v>
      </c>
      <c r="M26" s="11">
        <f t="shared" si="1"/>
        <v>0.4402551020408163</v>
      </c>
    </row>
    <row r="27" spans="2:13" ht="12.5" x14ac:dyDescent="0.25">
      <c r="B27" s="5" t="s">
        <v>25</v>
      </c>
      <c r="C27" s="6">
        <v>25680000000</v>
      </c>
      <c r="D27" s="6">
        <v>36540000000</v>
      </c>
      <c r="E27" s="6">
        <v>43250000000</v>
      </c>
      <c r="F27" s="6">
        <v>50090000000</v>
      </c>
      <c r="G27" s="6">
        <v>72060000000</v>
      </c>
      <c r="H27" s="6">
        <v>93530000000</v>
      </c>
      <c r="I27" s="6">
        <v>97620000000</v>
      </c>
      <c r="J27" s="6">
        <v>118000000000</v>
      </c>
      <c r="K27" s="6">
        <v>127000000000</v>
      </c>
      <c r="L27" s="6">
        <v>138000000000</v>
      </c>
      <c r="M27" s="13">
        <f>L27/$L$49</f>
        <v>0.70408163265306123</v>
      </c>
    </row>
    <row r="28" spans="2:13" ht="12.5" x14ac:dyDescent="0.25">
      <c r="B28" s="2" t="s">
        <v>26</v>
      </c>
      <c r="C28" s="4">
        <v>2610000000</v>
      </c>
      <c r="D28" s="4">
        <v>4250000000</v>
      </c>
      <c r="E28" s="4">
        <v>3620000000</v>
      </c>
      <c r="F28" s="4">
        <v>4290000000</v>
      </c>
      <c r="G28" s="4">
        <v>4170000000</v>
      </c>
      <c r="H28" s="4">
        <v>4580000000</v>
      </c>
      <c r="I28" s="4">
        <v>5510000000</v>
      </c>
      <c r="J28" s="4">
        <v>5000000000</v>
      </c>
      <c r="K28" s="4">
        <v>6420000000</v>
      </c>
      <c r="L28" s="4">
        <v>5670000000</v>
      </c>
      <c r="M28" s="11">
        <f t="shared" si="1"/>
        <v>2.8928571428571428E-2</v>
      </c>
    </row>
    <row r="29" spans="2:13" ht="12.5" x14ac:dyDescent="0.25">
      <c r="B29" s="2" t="s">
        <v>27</v>
      </c>
      <c r="C29" s="4">
        <v>258000000</v>
      </c>
      <c r="D29" s="4">
        <v>274000000</v>
      </c>
      <c r="E29" s="4">
        <v>418000000</v>
      </c>
      <c r="F29" s="4">
        <v>511000000</v>
      </c>
      <c r="G29" s="4">
        <v>524000000</v>
      </c>
      <c r="H29" s="4">
        <v>2040000000</v>
      </c>
      <c r="I29" s="4">
        <v>1510000000</v>
      </c>
      <c r="J29" s="4">
        <v>1410000000</v>
      </c>
      <c r="K29" s="4">
        <v>2780000000</v>
      </c>
      <c r="L29" s="4">
        <v>2460000000</v>
      </c>
      <c r="M29" s="11">
        <f t="shared" si="1"/>
        <v>1.2551020408163265E-2</v>
      </c>
    </row>
    <row r="30" spans="2:13" ht="12.5" x14ac:dyDescent="0.25">
      <c r="B30" s="2" t="s">
        <v>28</v>
      </c>
      <c r="C30" s="4">
        <v>35510000</v>
      </c>
      <c r="D30" s="4">
        <v>46280000</v>
      </c>
      <c r="E30" s="4">
        <v>76080000</v>
      </c>
      <c r="F30" s="4">
        <v>19680000</v>
      </c>
      <c r="G30" s="4">
        <v>21260000</v>
      </c>
      <c r="H30" s="4">
        <v>6470000</v>
      </c>
      <c r="I30" s="4">
        <v>41840000</v>
      </c>
      <c r="J30" s="4">
        <v>43310000</v>
      </c>
      <c r="K30" s="4">
        <v>45570000</v>
      </c>
      <c r="L30" s="4">
        <v>25300000</v>
      </c>
      <c r="M30" s="11">
        <f t="shared" si="1"/>
        <v>1.2908163265306123E-4</v>
      </c>
    </row>
    <row r="31" spans="2:13" ht="12.5" x14ac:dyDescent="0.25">
      <c r="B31" s="2" t="s">
        <v>29</v>
      </c>
      <c r="C31" s="4">
        <v>2910000000</v>
      </c>
      <c r="D31" s="4">
        <v>4570000000</v>
      </c>
      <c r="E31" s="4">
        <v>4110000000</v>
      </c>
      <c r="F31" s="4">
        <v>4820000000</v>
      </c>
      <c r="G31" s="4">
        <v>4710000000</v>
      </c>
      <c r="H31" s="4">
        <v>6630000000</v>
      </c>
      <c r="I31" s="4">
        <v>7060000000</v>
      </c>
      <c r="J31" s="4">
        <v>6460000000</v>
      </c>
      <c r="K31" s="4">
        <v>9250000000</v>
      </c>
      <c r="L31" s="4">
        <v>8160000000</v>
      </c>
      <c r="M31" s="11">
        <f t="shared" si="1"/>
        <v>4.1632653061224489E-2</v>
      </c>
    </row>
    <row r="32" spans="2:13" ht="12.5" x14ac:dyDescent="0.25">
      <c r="B32" s="2" t="s">
        <v>30</v>
      </c>
      <c r="C32" s="4">
        <v>818000000</v>
      </c>
      <c r="D32" s="4">
        <v>1580000000</v>
      </c>
      <c r="E32" s="4">
        <v>5470000000</v>
      </c>
      <c r="F32" s="4">
        <v>5020000000</v>
      </c>
      <c r="G32" s="4">
        <v>651000000</v>
      </c>
      <c r="H32" s="4">
        <v>621000000</v>
      </c>
      <c r="I32" s="4">
        <v>965000000</v>
      </c>
      <c r="J32" s="4">
        <v>994000000</v>
      </c>
      <c r="K32" s="4">
        <v>695000000</v>
      </c>
      <c r="L32" s="4">
        <v>572000000</v>
      </c>
      <c r="M32" s="11">
        <f t="shared" si="1"/>
        <v>2.9183673469387757E-3</v>
      </c>
    </row>
    <row r="33" spans="2:13" ht="12.5" x14ac:dyDescent="0.25">
      <c r="B33" s="2" t="s">
        <v>31</v>
      </c>
      <c r="C33" s="4">
        <v>1590000000</v>
      </c>
      <c r="D33" s="4">
        <v>2760000000</v>
      </c>
      <c r="E33" s="4">
        <v>2560000000</v>
      </c>
      <c r="F33" s="4">
        <v>3190000000</v>
      </c>
      <c r="G33" s="4">
        <v>3680000000</v>
      </c>
      <c r="H33" s="4">
        <v>3410000000</v>
      </c>
      <c r="I33" s="4">
        <v>3950000000</v>
      </c>
      <c r="J33" s="4">
        <v>3010000000</v>
      </c>
      <c r="K33" s="4">
        <v>2950000000</v>
      </c>
      <c r="L33" s="4">
        <v>3610000000</v>
      </c>
      <c r="M33" s="11">
        <f t="shared" si="1"/>
        <v>1.8418367346938774E-2</v>
      </c>
    </row>
    <row r="34" spans="2:13" ht="12.5" x14ac:dyDescent="0.25">
      <c r="B34" s="2" t="s">
        <v>32</v>
      </c>
      <c r="C34" s="4">
        <v>411000000</v>
      </c>
      <c r="D34" s="4">
        <v>536000000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11">
        <f t="shared" si="1"/>
        <v>0</v>
      </c>
    </row>
    <row r="35" spans="2:13" ht="12.5" x14ac:dyDescent="0.25">
      <c r="B35" s="2" t="s">
        <v>33</v>
      </c>
      <c r="C35" s="4">
        <v>2190000000</v>
      </c>
      <c r="D35" s="4">
        <v>3470000000</v>
      </c>
      <c r="E35" s="4">
        <v>5930000000</v>
      </c>
      <c r="F35" s="4">
        <v>4820000000</v>
      </c>
      <c r="G35" s="4">
        <v>3150000000</v>
      </c>
      <c r="H35" s="4">
        <v>3050000000</v>
      </c>
      <c r="I35" s="4">
        <v>2880000000</v>
      </c>
      <c r="J35" s="4">
        <v>2700000000</v>
      </c>
      <c r="K35" s="4">
        <v>2780000000</v>
      </c>
      <c r="L35" s="4">
        <v>3090000000</v>
      </c>
      <c r="M35" s="11">
        <f t="shared" si="1"/>
        <v>1.5765306122448981E-2</v>
      </c>
    </row>
    <row r="36" spans="2:13" ht="12.5" x14ac:dyDescent="0.25">
      <c r="B36" s="2" t="s">
        <v>34</v>
      </c>
      <c r="C36" s="4">
        <v>813000000</v>
      </c>
      <c r="D36" s="4">
        <v>465000000</v>
      </c>
      <c r="E36" s="4">
        <v>624000000</v>
      </c>
      <c r="F36" s="4">
        <v>780000000</v>
      </c>
      <c r="G36" s="4">
        <v>852000000</v>
      </c>
      <c r="H36" s="4">
        <v>585000000</v>
      </c>
      <c r="I36" s="4">
        <v>649000000</v>
      </c>
      <c r="J36" s="4">
        <v>919000000</v>
      </c>
      <c r="K36" s="4">
        <v>216000000</v>
      </c>
      <c r="L36" s="4">
        <v>224000000</v>
      </c>
      <c r="M36" s="11">
        <f t="shared" si="1"/>
        <v>1.1428571428571429E-3</v>
      </c>
    </row>
    <row r="37" spans="2:13" ht="12.5" x14ac:dyDescent="0.25">
      <c r="B37" s="5" t="s">
        <v>35</v>
      </c>
      <c r="C37" s="6">
        <v>34410000000</v>
      </c>
      <c r="D37" s="6">
        <v>49920000000</v>
      </c>
      <c r="E37" s="6">
        <v>61950000000</v>
      </c>
      <c r="F37" s="6">
        <v>68720000000</v>
      </c>
      <c r="G37" s="6">
        <v>85110000000</v>
      </c>
      <c r="H37" s="6">
        <v>108000000000</v>
      </c>
      <c r="I37" s="6">
        <v>113000000000</v>
      </c>
      <c r="J37" s="6">
        <v>132000000000</v>
      </c>
      <c r="K37" s="6">
        <v>143000000000</v>
      </c>
      <c r="L37" s="6">
        <v>153000000000</v>
      </c>
      <c r="M37" s="11">
        <f t="shared" si="1"/>
        <v>0.78061224489795922</v>
      </c>
    </row>
    <row r="38" spans="2:13" ht="12.5" x14ac:dyDescent="0.25">
      <c r="B38" s="2" t="s">
        <v>36</v>
      </c>
      <c r="C38" s="4">
        <v>3210000000</v>
      </c>
      <c r="D38" s="4">
        <v>3820000000</v>
      </c>
      <c r="E38" s="4">
        <v>5540000000</v>
      </c>
      <c r="F38" s="4">
        <v>8030000000</v>
      </c>
      <c r="G38" s="4">
        <v>8590000000</v>
      </c>
      <c r="H38" s="4">
        <v>9770000000</v>
      </c>
      <c r="I38" s="4">
        <v>11760000000</v>
      </c>
      <c r="J38" s="4">
        <v>13500000000</v>
      </c>
      <c r="K38" s="4">
        <v>15750000000</v>
      </c>
      <c r="L38" s="4">
        <v>16240000000</v>
      </c>
      <c r="M38" s="11">
        <f t="shared" si="1"/>
        <v>8.2857142857142851E-2</v>
      </c>
    </row>
    <row r="39" spans="2:13" ht="12.5" x14ac:dyDescent="0.25">
      <c r="B39" s="2" t="s">
        <v>37</v>
      </c>
      <c r="C39" s="4">
        <v>-1120000000</v>
      </c>
      <c r="D39" s="4">
        <v>-1400000000</v>
      </c>
      <c r="E39" s="4">
        <v>-1780000000</v>
      </c>
      <c r="F39" s="4">
        <v>-2650000000</v>
      </c>
      <c r="G39" s="4">
        <v>-3510000000</v>
      </c>
      <c r="H39" s="4">
        <v>-4440000000</v>
      </c>
      <c r="I39" s="4">
        <v>-5280000000</v>
      </c>
      <c r="J39" s="4">
        <v>-6270000000</v>
      </c>
      <c r="K39" s="4">
        <v>-6920000000</v>
      </c>
      <c r="L39" s="4">
        <v>-7180000000</v>
      </c>
      <c r="M39" s="11">
        <f t="shared" si="1"/>
        <v>-3.6632653061224492E-2</v>
      </c>
    </row>
    <row r="40" spans="2:13" ht="12.5" x14ac:dyDescent="0.25">
      <c r="B40" s="2" t="s">
        <v>38</v>
      </c>
      <c r="C40" s="4">
        <v>2090000000</v>
      </c>
      <c r="D40" s="4">
        <v>2420000000</v>
      </c>
      <c r="E40" s="4">
        <v>3770000000</v>
      </c>
      <c r="F40" s="4">
        <v>5380000000</v>
      </c>
      <c r="G40" s="4">
        <v>5090000000</v>
      </c>
      <c r="H40" s="4">
        <v>5330000000</v>
      </c>
      <c r="I40" s="4">
        <v>6480000000</v>
      </c>
      <c r="J40" s="4">
        <v>7230000000</v>
      </c>
      <c r="K40" s="4">
        <v>8820000000</v>
      </c>
      <c r="L40" s="4">
        <v>9060000000</v>
      </c>
      <c r="M40" s="11">
        <f t="shared" si="1"/>
        <v>4.6224489795918366E-2</v>
      </c>
    </row>
    <row r="41" spans="2:13" ht="12.5" x14ac:dyDescent="0.25">
      <c r="B41" s="2" t="s">
        <v>39</v>
      </c>
      <c r="C41" s="4">
        <v>2870000000</v>
      </c>
      <c r="D41" s="4">
        <v>2520000000</v>
      </c>
      <c r="E41" s="4">
        <v>2780000000</v>
      </c>
      <c r="F41" s="4">
        <v>5350000000</v>
      </c>
      <c r="G41" s="4">
        <v>11650000000</v>
      </c>
      <c r="H41" s="4">
        <v>18340000000</v>
      </c>
      <c r="I41" s="4">
        <v>24630000000</v>
      </c>
      <c r="J41" s="4">
        <v>21520000000</v>
      </c>
      <c r="K41" s="4">
        <v>22830000000</v>
      </c>
      <c r="L41" s="4">
        <v>23230000000</v>
      </c>
      <c r="M41" s="13">
        <f t="shared" si="1"/>
        <v>0.11852040816326531</v>
      </c>
    </row>
    <row r="42" spans="2:13" ht="12.5" x14ac:dyDescent="0.25">
      <c r="B42" s="2" t="s">
        <v>40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319000000</v>
      </c>
      <c r="I42" s="4">
        <v>595000000</v>
      </c>
      <c r="J42" s="4">
        <v>2170000000</v>
      </c>
      <c r="K42" s="4">
        <v>1860000000</v>
      </c>
      <c r="L42" s="4">
        <v>1860000000</v>
      </c>
      <c r="M42" s="11">
        <f t="shared" si="1"/>
        <v>9.4897959183673462E-3</v>
      </c>
    </row>
    <row r="43" spans="2:13" ht="12.5" x14ac:dyDescent="0.25">
      <c r="B43" s="2" t="s">
        <v>41</v>
      </c>
      <c r="C43" s="4">
        <v>430000000</v>
      </c>
      <c r="D43" s="4">
        <v>843000000</v>
      </c>
      <c r="E43" s="4">
        <v>1410000000</v>
      </c>
      <c r="F43" s="4">
        <v>5970000000</v>
      </c>
      <c r="G43" s="4">
        <v>7350000000</v>
      </c>
      <c r="H43" s="4">
        <v>8300000000</v>
      </c>
      <c r="I43" s="4">
        <v>6730000000</v>
      </c>
      <c r="J43" s="4">
        <v>6240000000</v>
      </c>
      <c r="K43" s="4">
        <v>5960000000</v>
      </c>
      <c r="L43" s="4">
        <v>5590000000</v>
      </c>
      <c r="M43" s="11">
        <f t="shared" si="1"/>
        <v>2.8520408163265305E-2</v>
      </c>
    </row>
    <row r="44" spans="2:13" ht="12.5" x14ac:dyDescent="0.25">
      <c r="B44" s="2" t="s">
        <v>42</v>
      </c>
      <c r="C44" s="4">
        <v>77960000</v>
      </c>
      <c r="D44" s="4">
        <v>105000000</v>
      </c>
      <c r="E44" s="4">
        <v>107000000</v>
      </c>
      <c r="F44" s="4">
        <v>98240000</v>
      </c>
      <c r="G44" s="4">
        <v>72000000</v>
      </c>
      <c r="H44" s="4">
        <v>63530000</v>
      </c>
      <c r="I44" s="4">
        <v>55280000</v>
      </c>
      <c r="J44" s="4">
        <v>39230000</v>
      </c>
      <c r="K44" s="4">
        <v>34690000</v>
      </c>
      <c r="L44" s="4">
        <v>17050000</v>
      </c>
      <c r="M44" s="11">
        <f t="shared" si="1"/>
        <v>8.698979591836735E-5</v>
      </c>
    </row>
    <row r="45" spans="2:13" ht="12.5" x14ac:dyDescent="0.25">
      <c r="B45" s="2" t="s">
        <v>43</v>
      </c>
      <c r="C45" s="4">
        <v>24680000</v>
      </c>
      <c r="D45" s="4">
        <v>23980000</v>
      </c>
      <c r="E45" s="4">
        <v>823000000</v>
      </c>
      <c r="F45" s="4">
        <v>1060000000</v>
      </c>
      <c r="G45" s="4">
        <v>904000000</v>
      </c>
      <c r="H45" s="4">
        <v>1090000000</v>
      </c>
      <c r="I45" s="4">
        <v>1300000000</v>
      </c>
      <c r="J45" s="4">
        <v>1480000000</v>
      </c>
      <c r="K45" s="4">
        <v>1560000000</v>
      </c>
      <c r="L45" s="4">
        <v>1110000000</v>
      </c>
      <c r="M45" s="11">
        <f t="shared" si="1"/>
        <v>5.6632653061224492E-3</v>
      </c>
    </row>
    <row r="46" spans="2:13" ht="12.5" x14ac:dyDescent="0.25">
      <c r="B46" s="2" t="s">
        <v>44</v>
      </c>
      <c r="C46" s="4">
        <v>1250000000</v>
      </c>
      <c r="D46" s="4">
        <v>2200000000</v>
      </c>
      <c r="E46" s="4">
        <v>185000000</v>
      </c>
      <c r="F46" s="4">
        <v>397000000</v>
      </c>
      <c r="G46" s="4">
        <v>1960000000</v>
      </c>
      <c r="H46" s="4">
        <v>601000000</v>
      </c>
      <c r="I46" s="4">
        <v>743000000</v>
      </c>
      <c r="J46" s="4">
        <v>2480000000</v>
      </c>
      <c r="K46" s="4">
        <v>2160000000</v>
      </c>
      <c r="L46" s="4">
        <v>1800000000</v>
      </c>
      <c r="M46" s="11">
        <f t="shared" si="1"/>
        <v>9.1836734693877559E-3</v>
      </c>
    </row>
    <row r="47" spans="2:13" ht="12.5" x14ac:dyDescent="0.25">
      <c r="B47" s="5" t="s">
        <v>45</v>
      </c>
      <c r="C47" s="14">
        <f t="shared" ref="C47:L47" si="2">C49-C37</f>
        <v>6750000000</v>
      </c>
      <c r="D47" s="14">
        <f t="shared" si="2"/>
        <v>8110000000</v>
      </c>
      <c r="E47" s="14">
        <f t="shared" si="2"/>
        <v>9080000000</v>
      </c>
      <c r="F47" s="14">
        <f t="shared" si="2"/>
        <v>18250000000</v>
      </c>
      <c r="G47" s="14">
        <f t="shared" si="2"/>
        <v>26890000000</v>
      </c>
      <c r="H47" s="14">
        <f t="shared" si="2"/>
        <v>34000000000</v>
      </c>
      <c r="I47" s="14">
        <f t="shared" si="2"/>
        <v>41000000000</v>
      </c>
      <c r="J47" s="14">
        <f t="shared" si="2"/>
        <v>41000000000</v>
      </c>
      <c r="K47" s="14">
        <f t="shared" si="2"/>
        <v>43000000000</v>
      </c>
      <c r="L47" s="14">
        <f t="shared" si="2"/>
        <v>43000000000</v>
      </c>
      <c r="M47" s="11">
        <f t="shared" si="1"/>
        <v>0.21938775510204081</v>
      </c>
    </row>
    <row r="48" spans="2:13" ht="12.5" x14ac:dyDescent="0.25">
      <c r="M48" s="11"/>
    </row>
    <row r="49" spans="2:13" ht="12.5" x14ac:dyDescent="0.25">
      <c r="B49" s="5" t="s">
        <v>46</v>
      </c>
      <c r="C49" s="6">
        <v>41160000000</v>
      </c>
      <c r="D49" s="6">
        <v>58030000000</v>
      </c>
      <c r="E49" s="6">
        <v>71030000000</v>
      </c>
      <c r="F49" s="6">
        <v>86970000000</v>
      </c>
      <c r="G49" s="6">
        <v>112000000000</v>
      </c>
      <c r="H49" s="6">
        <v>142000000000</v>
      </c>
      <c r="I49" s="6">
        <v>154000000000</v>
      </c>
      <c r="J49" s="6">
        <v>173000000000</v>
      </c>
      <c r="K49" s="6">
        <v>186000000000</v>
      </c>
      <c r="L49" s="6">
        <v>196000000000</v>
      </c>
      <c r="M49" s="13">
        <f>L49/$L$49</f>
        <v>1</v>
      </c>
    </row>
    <row r="50" spans="2:13" ht="12.5" x14ac:dyDescent="0.25">
      <c r="M50" s="2"/>
    </row>
    <row r="51" spans="2:13" ht="12.5" x14ac:dyDescent="0.25">
      <c r="B51" s="2" t="s">
        <v>47</v>
      </c>
      <c r="C51" s="4">
        <v>701000000</v>
      </c>
      <c r="D51" s="4">
        <v>1400000000</v>
      </c>
      <c r="E51" s="4">
        <v>2440000000</v>
      </c>
      <c r="F51" s="4">
        <v>2380000000</v>
      </c>
      <c r="G51" s="4">
        <v>1210000000</v>
      </c>
      <c r="H51" s="4">
        <v>1130000000</v>
      </c>
      <c r="I51" s="4">
        <v>985000000</v>
      </c>
      <c r="J51" s="4">
        <v>1510000000</v>
      </c>
      <c r="K51" s="4">
        <v>881000000</v>
      </c>
      <c r="L51" s="4">
        <v>721000000</v>
      </c>
      <c r="M51" s="11">
        <f t="shared" ref="M51:M64" si="3">L51/$L$66</f>
        <v>1.3476635514018691E-2</v>
      </c>
    </row>
    <row r="52" spans="2:13" ht="12.5" x14ac:dyDescent="0.25">
      <c r="B52" s="2" t="s">
        <v>48</v>
      </c>
      <c r="C52" s="4">
        <v>2080000000</v>
      </c>
      <c r="D52" s="4">
        <v>2980000000</v>
      </c>
      <c r="E52" s="4">
        <v>4780000000</v>
      </c>
      <c r="F52" s="4">
        <v>6740000000</v>
      </c>
      <c r="G52" s="4">
        <v>6060000000</v>
      </c>
      <c r="H52" s="4">
        <v>8030000000</v>
      </c>
      <c r="I52" s="4">
        <v>9000000000</v>
      </c>
      <c r="J52" s="4">
        <v>10230000000</v>
      </c>
      <c r="K52" s="4">
        <v>11280000000</v>
      </c>
      <c r="L52" s="4">
        <v>12050000000</v>
      </c>
      <c r="M52" s="13">
        <f t="shared" si="3"/>
        <v>0.22523364485981309</v>
      </c>
    </row>
    <row r="53" spans="2:13" ht="12.5" x14ac:dyDescent="0.25">
      <c r="B53" s="2" t="s">
        <v>49</v>
      </c>
      <c r="C53" s="4">
        <v>2270000000</v>
      </c>
      <c r="D53" s="4">
        <v>3820000000</v>
      </c>
      <c r="E53" s="4">
        <v>6620000000</v>
      </c>
      <c r="F53" s="4">
        <v>13660000000</v>
      </c>
      <c r="G53" s="4">
        <v>16830000000</v>
      </c>
      <c r="H53" s="4">
        <v>19500000000</v>
      </c>
      <c r="I53" s="4">
        <v>19350000000</v>
      </c>
      <c r="J53" s="4">
        <v>23880000000</v>
      </c>
      <c r="K53" s="4">
        <v>19240000000</v>
      </c>
      <c r="L53" s="4">
        <v>11810000000</v>
      </c>
      <c r="M53" s="13">
        <f t="shared" si="3"/>
        <v>0.22074766355140188</v>
      </c>
    </row>
    <row r="54" spans="2:13" ht="12.5" x14ac:dyDescent="0.25">
      <c r="B54" s="2" t="s">
        <v>50</v>
      </c>
      <c r="C54" s="4">
        <v>0</v>
      </c>
      <c r="D54" s="4">
        <v>0</v>
      </c>
      <c r="E54" s="4">
        <v>0</v>
      </c>
      <c r="F54" s="4">
        <v>0</v>
      </c>
      <c r="G54" s="4">
        <v>191000000</v>
      </c>
      <c r="H54" s="4">
        <v>331000000</v>
      </c>
      <c r="I54" s="4">
        <v>334000000</v>
      </c>
      <c r="J54" s="4">
        <v>259000000</v>
      </c>
      <c r="K54" s="4">
        <v>259000000</v>
      </c>
      <c r="L54" s="4">
        <v>172000000</v>
      </c>
      <c r="M54" s="11">
        <f t="shared" si="3"/>
        <v>3.2149532710280372E-3</v>
      </c>
    </row>
    <row r="55" spans="2:13" ht="12.5" x14ac:dyDescent="0.25">
      <c r="B55" s="2" t="s">
        <v>51</v>
      </c>
      <c r="C55" s="4">
        <v>532000000</v>
      </c>
      <c r="D55" s="4">
        <v>1360000000</v>
      </c>
      <c r="E55" s="4">
        <v>1250000000</v>
      </c>
      <c r="F55" s="4">
        <v>1780000000</v>
      </c>
      <c r="G55" s="4">
        <v>2380000000</v>
      </c>
      <c r="H55" s="4">
        <v>3290000000</v>
      </c>
      <c r="I55" s="4">
        <v>3460000000</v>
      </c>
      <c r="J55" s="4">
        <v>2120000000</v>
      </c>
      <c r="K55" s="4">
        <v>1790000000</v>
      </c>
      <c r="L55" s="4">
        <v>1740000000</v>
      </c>
      <c r="M55" s="11">
        <f t="shared" si="3"/>
        <v>3.252336448598131E-2</v>
      </c>
    </row>
    <row r="56" spans="2:13" ht="12.5" x14ac:dyDescent="0.25">
      <c r="B56" s="2" t="s">
        <v>52</v>
      </c>
      <c r="C56" s="4">
        <v>4650000000</v>
      </c>
      <c r="D56" s="4">
        <v>7530000000</v>
      </c>
      <c r="E56" s="4">
        <v>6240000000</v>
      </c>
      <c r="F56" s="4">
        <v>7950000000</v>
      </c>
      <c r="G56" s="4">
        <v>8600000000</v>
      </c>
      <c r="H56" s="4">
        <v>10950000000</v>
      </c>
      <c r="I56" s="4">
        <v>12310000000</v>
      </c>
      <c r="J56" s="4">
        <v>12700000000</v>
      </c>
      <c r="K56" s="4">
        <v>13720000000</v>
      </c>
      <c r="L56" s="4">
        <v>15760000000</v>
      </c>
      <c r="M56" s="13">
        <f t="shared" si="3"/>
        <v>0.29457943925233643</v>
      </c>
    </row>
    <row r="57" spans="2:13" ht="12.5" x14ac:dyDescent="0.25">
      <c r="B57" s="2" t="s">
        <v>53</v>
      </c>
      <c r="C57" s="4">
        <v>167000000</v>
      </c>
      <c r="D57" s="4">
        <v>359000000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11">
        <f t="shared" si="3"/>
        <v>0</v>
      </c>
    </row>
    <row r="58" spans="2:13" ht="12.5" x14ac:dyDescent="0.25">
      <c r="B58" s="2" t="s">
        <v>54</v>
      </c>
      <c r="C58" s="4">
        <v>1260000000</v>
      </c>
      <c r="D58" s="4">
        <v>2090000000</v>
      </c>
      <c r="E58" s="4">
        <v>2420000000</v>
      </c>
      <c r="F58" s="4">
        <v>2590000000</v>
      </c>
      <c r="G58" s="4">
        <v>2970000000</v>
      </c>
      <c r="H58" s="4">
        <v>3510000000</v>
      </c>
      <c r="I58" s="4">
        <v>5060000000</v>
      </c>
      <c r="J58" s="4">
        <v>6140000000</v>
      </c>
      <c r="K58" s="4">
        <v>6680000000</v>
      </c>
      <c r="L58" s="4">
        <v>7420000000</v>
      </c>
      <c r="M58" s="11">
        <f t="shared" si="3"/>
        <v>0.13869158878504673</v>
      </c>
    </row>
    <row r="59" spans="2:13" ht="12.5" x14ac:dyDescent="0.25">
      <c r="B59" s="5" t="s">
        <v>55</v>
      </c>
      <c r="C59" s="6">
        <v>11670000000</v>
      </c>
      <c r="D59" s="6">
        <v>19530000000</v>
      </c>
      <c r="E59" s="6">
        <v>23750000000</v>
      </c>
      <c r="F59" s="6">
        <v>35110000000</v>
      </c>
      <c r="G59" s="6">
        <v>38240000000</v>
      </c>
      <c r="H59" s="6">
        <v>46740000000</v>
      </c>
      <c r="I59" s="6">
        <v>50500000000</v>
      </c>
      <c r="J59" s="6">
        <v>56830000000</v>
      </c>
      <c r="K59" s="6">
        <v>53840000000</v>
      </c>
      <c r="L59" s="6">
        <v>49670000000</v>
      </c>
      <c r="M59" s="13">
        <f t="shared" si="3"/>
        <v>0.92841121495327106</v>
      </c>
    </row>
    <row r="60" spans="2:13" ht="12.5" x14ac:dyDescent="0.25">
      <c r="B60" s="2" t="s">
        <v>56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1280000000</v>
      </c>
      <c r="J60" s="4">
        <v>3650000000</v>
      </c>
      <c r="K60" s="4">
        <v>428000000</v>
      </c>
      <c r="L60" s="4">
        <v>428000000</v>
      </c>
      <c r="M60" s="11">
        <f t="shared" si="3"/>
        <v>8.0000000000000002E-3</v>
      </c>
    </row>
    <row r="61" spans="2:13" ht="12.5" x14ac:dyDescent="0.25">
      <c r="B61" s="2" t="s">
        <v>57</v>
      </c>
      <c r="C61" s="4">
        <v>0</v>
      </c>
      <c r="D61" s="4">
        <v>0</v>
      </c>
      <c r="E61" s="4">
        <v>0</v>
      </c>
      <c r="F61" s="4">
        <v>0</v>
      </c>
      <c r="G61" s="4">
        <v>280000000</v>
      </c>
      <c r="H61" s="4">
        <v>475000000</v>
      </c>
      <c r="I61" s="4">
        <v>732000000</v>
      </c>
      <c r="J61" s="4">
        <v>673000000</v>
      </c>
      <c r="K61" s="4">
        <v>556000000</v>
      </c>
      <c r="L61" s="4">
        <v>413000000</v>
      </c>
      <c r="M61" s="11">
        <f t="shared" si="3"/>
        <v>7.7196261682242993E-3</v>
      </c>
    </row>
    <row r="62" spans="2:13" ht="12.5" x14ac:dyDescent="0.25">
      <c r="B62" s="2" t="s">
        <v>58</v>
      </c>
      <c r="C62" s="4">
        <v>81430000</v>
      </c>
      <c r="D62" s="4">
        <v>33720000</v>
      </c>
      <c r="E62" s="4">
        <v>213000000</v>
      </c>
      <c r="F62" s="4">
        <v>394000000</v>
      </c>
      <c r="G62" s="4">
        <v>382000000</v>
      </c>
      <c r="H62" s="4">
        <v>713000000</v>
      </c>
      <c r="I62" s="4">
        <v>1350000000</v>
      </c>
      <c r="J62" s="4">
        <v>2130000000</v>
      </c>
      <c r="K62" s="4">
        <v>2300000000</v>
      </c>
      <c r="L62" s="4">
        <v>2170000000</v>
      </c>
      <c r="M62" s="11">
        <f t="shared" si="3"/>
        <v>4.0560747663551402E-2</v>
      </c>
    </row>
    <row r="63" spans="2:13" ht="12.5" x14ac:dyDescent="0.25">
      <c r="B63" s="2" t="s">
        <v>59</v>
      </c>
      <c r="C63" s="4">
        <v>84970000</v>
      </c>
      <c r="D63" s="4">
        <v>200000</v>
      </c>
      <c r="E63" s="4">
        <v>18250000</v>
      </c>
      <c r="F63" s="4">
        <v>53660000</v>
      </c>
      <c r="G63" s="4">
        <v>178000000</v>
      </c>
      <c r="H63" s="4">
        <v>149000000</v>
      </c>
      <c r="I63" s="4">
        <v>366000000</v>
      </c>
      <c r="J63" s="4">
        <v>605000000</v>
      </c>
      <c r="K63" s="4">
        <v>715000000</v>
      </c>
      <c r="L63" s="4">
        <v>816000000</v>
      </c>
      <c r="M63" s="11">
        <f t="shared" si="3"/>
        <v>1.5252336448598131E-2</v>
      </c>
    </row>
    <row r="64" spans="2:13" ht="12.5" x14ac:dyDescent="0.25">
      <c r="B64" s="5" t="s">
        <v>60</v>
      </c>
      <c r="C64" s="14">
        <f t="shared" ref="C64:L64" si="4">C66-C59</f>
        <v>160000000</v>
      </c>
      <c r="D64" s="14">
        <f t="shared" si="4"/>
        <v>40000000</v>
      </c>
      <c r="E64" s="14">
        <f t="shared" si="4"/>
        <v>230000000</v>
      </c>
      <c r="F64" s="14">
        <f t="shared" si="4"/>
        <v>450000000</v>
      </c>
      <c r="G64" s="14">
        <f t="shared" si="4"/>
        <v>840000000</v>
      </c>
      <c r="H64" s="14">
        <f t="shared" si="4"/>
        <v>1340000000</v>
      </c>
      <c r="I64" s="14">
        <f t="shared" si="4"/>
        <v>3720000000</v>
      </c>
      <c r="J64" s="14">
        <f t="shared" si="4"/>
        <v>7060000000</v>
      </c>
      <c r="K64" s="14">
        <f t="shared" si="4"/>
        <v>4000000000</v>
      </c>
      <c r="L64" s="14">
        <f t="shared" si="4"/>
        <v>3830000000</v>
      </c>
      <c r="M64" s="13">
        <f t="shared" si="3"/>
        <v>7.158878504672897E-2</v>
      </c>
    </row>
    <row r="65" spans="2:13" ht="12.5" x14ac:dyDescent="0.25">
      <c r="M65" s="15"/>
    </row>
    <row r="66" spans="2:13" ht="12.5" x14ac:dyDescent="0.25">
      <c r="B66" s="5" t="s">
        <v>61</v>
      </c>
      <c r="C66" s="6">
        <v>11830000000</v>
      </c>
      <c r="D66" s="6">
        <v>19570000000</v>
      </c>
      <c r="E66" s="6">
        <v>23980000000</v>
      </c>
      <c r="F66" s="6">
        <v>35560000000</v>
      </c>
      <c r="G66" s="6">
        <v>39080000000</v>
      </c>
      <c r="H66" s="6">
        <v>48080000000</v>
      </c>
      <c r="I66" s="6">
        <v>54220000000</v>
      </c>
      <c r="J66" s="6">
        <v>63890000000</v>
      </c>
      <c r="K66" s="6">
        <v>57840000000</v>
      </c>
      <c r="L66" s="6">
        <v>53500000000</v>
      </c>
      <c r="M66" s="16">
        <f>L66/$L$66</f>
        <v>1</v>
      </c>
    </row>
    <row r="67" spans="2:13" ht="12.5" x14ac:dyDescent="0.25">
      <c r="M67" s="17"/>
    </row>
    <row r="68" spans="2:13" ht="12.5" x14ac:dyDescent="0.25">
      <c r="B68" s="8" t="s">
        <v>62</v>
      </c>
      <c r="C68" s="18">
        <f t="shared" ref="C68:L68" si="5">C49-C66</f>
        <v>29330000000</v>
      </c>
      <c r="D68" s="18">
        <f t="shared" si="5"/>
        <v>38460000000</v>
      </c>
      <c r="E68" s="18">
        <f t="shared" si="5"/>
        <v>47050000000</v>
      </c>
      <c r="F68" s="18">
        <f t="shared" si="5"/>
        <v>51410000000</v>
      </c>
      <c r="G68" s="18">
        <f t="shared" si="5"/>
        <v>72920000000</v>
      </c>
      <c r="H68" s="18">
        <f t="shared" si="5"/>
        <v>93920000000</v>
      </c>
      <c r="I68" s="18">
        <f t="shared" si="5"/>
        <v>99780000000</v>
      </c>
      <c r="J68" s="18">
        <f t="shared" si="5"/>
        <v>109110000000</v>
      </c>
      <c r="K68" s="18">
        <f t="shared" si="5"/>
        <v>128160000000</v>
      </c>
      <c r="L68" s="18">
        <f t="shared" si="5"/>
        <v>142500000000</v>
      </c>
      <c r="M68" s="17"/>
    </row>
    <row r="70" spans="2:13" ht="12.5" x14ac:dyDescent="0.25">
      <c r="B70" s="2" t="s">
        <v>63</v>
      </c>
      <c r="C70" s="2">
        <v>3280000000</v>
      </c>
      <c r="D70" s="2">
        <v>3280000000</v>
      </c>
      <c r="E70" s="2">
        <v>3290000000</v>
      </c>
      <c r="F70" s="2">
        <v>3240000000</v>
      </c>
      <c r="G70" s="2">
        <v>3220000000</v>
      </c>
      <c r="H70" s="2">
        <v>3310000000</v>
      </c>
      <c r="I70" s="2">
        <v>3330000000</v>
      </c>
      <c r="J70" s="2">
        <v>3260000000</v>
      </c>
      <c r="K70" s="2">
        <v>3220000000</v>
      </c>
      <c r="L70" s="2">
        <v>3200000000</v>
      </c>
    </row>
    <row r="72" spans="2:13" ht="12.5" x14ac:dyDescent="0.25">
      <c r="B72" s="2" t="s">
        <v>64</v>
      </c>
      <c r="C72" s="19">
        <f t="shared" ref="C72:L72" si="6">C68/C70</f>
        <v>8.9420731707317067</v>
      </c>
      <c r="D72" s="19">
        <f t="shared" si="6"/>
        <v>11.725609756097562</v>
      </c>
      <c r="E72" s="19">
        <f t="shared" si="6"/>
        <v>14.300911854103344</v>
      </c>
      <c r="F72" s="19">
        <f t="shared" si="6"/>
        <v>15.867283950617283</v>
      </c>
      <c r="G72" s="19">
        <f t="shared" si="6"/>
        <v>22.645962732919255</v>
      </c>
      <c r="H72" s="19">
        <f t="shared" si="6"/>
        <v>28.374622356495468</v>
      </c>
      <c r="I72" s="19">
        <f t="shared" si="6"/>
        <v>29.963963963963963</v>
      </c>
      <c r="J72" s="19">
        <f t="shared" si="6"/>
        <v>33.469325153374236</v>
      </c>
      <c r="K72" s="19">
        <f t="shared" si="6"/>
        <v>39.801242236024848</v>
      </c>
      <c r="L72" s="19">
        <f t="shared" si="6"/>
        <v>44.53125</v>
      </c>
    </row>
    <row r="73" spans="2:13" ht="12.5" x14ac:dyDescent="0.25">
      <c r="B73" s="2" t="s">
        <v>65</v>
      </c>
      <c r="C73" s="20">
        <f t="shared" ref="C73:L73" si="7">C21/C70</f>
        <v>2.0853658536585367</v>
      </c>
      <c r="D73" s="20">
        <f t="shared" si="7"/>
        <v>3.5945121951219514</v>
      </c>
      <c r="E73" s="20">
        <f t="shared" si="7"/>
        <v>3.2978723404255321</v>
      </c>
      <c r="F73" s="20">
        <f t="shared" si="7"/>
        <v>2</v>
      </c>
      <c r="G73" s="20">
        <f t="shared" si="7"/>
        <v>4.183229813664596</v>
      </c>
      <c r="H73" s="20">
        <f t="shared" si="7"/>
        <v>3.7250755287009065</v>
      </c>
      <c r="I73" s="20">
        <f t="shared" si="7"/>
        <v>5.0990990990990994</v>
      </c>
      <c r="J73" s="20">
        <f t="shared" si="7"/>
        <v>5.8957055214723928</v>
      </c>
      <c r="K73" s="20">
        <f t="shared" si="7"/>
        <v>9.1180124223602483</v>
      </c>
      <c r="L73" s="20">
        <f t="shared" si="7"/>
        <v>9.4562500000000007</v>
      </c>
    </row>
    <row r="74" spans="2:13" ht="12.5" x14ac:dyDescent="0.25">
      <c r="B74" s="21" t="s">
        <v>66</v>
      </c>
      <c r="D74" s="22">
        <f t="shared" ref="D74:L74" si="8">D73/C73-1</f>
        <v>0.72368421052631593</v>
      </c>
      <c r="E74" s="22">
        <f t="shared" si="8"/>
        <v>-8.2525761102990258E-2</v>
      </c>
      <c r="F74" s="22">
        <f t="shared" si="8"/>
        <v>-0.3935483870967742</v>
      </c>
      <c r="G74" s="22">
        <f t="shared" si="8"/>
        <v>1.091614906832298</v>
      </c>
      <c r="H74" s="22">
        <f t="shared" si="8"/>
        <v>-0.1095216627752843</v>
      </c>
      <c r="I74" s="22">
        <f t="shared" si="8"/>
        <v>0.36885790900389437</v>
      </c>
      <c r="J74" s="22">
        <f t="shared" si="8"/>
        <v>0.15622493442303109</v>
      </c>
      <c r="K74" s="22">
        <f t="shared" si="8"/>
        <v>0.54655153469794016</v>
      </c>
      <c r="L74" s="22">
        <f t="shared" si="8"/>
        <v>3.7095538147138951E-2</v>
      </c>
      <c r="M74" s="17"/>
    </row>
    <row r="75" spans="2:13" ht="12.5" x14ac:dyDescent="0.25">
      <c r="B75" s="2" t="s">
        <v>67</v>
      </c>
      <c r="C75" s="10">
        <f t="shared" ref="C75:L75" si="9">C66/C49</f>
        <v>0.28741496598639454</v>
      </c>
      <c r="D75" s="10">
        <f t="shared" si="9"/>
        <v>0.33723935895226609</v>
      </c>
      <c r="E75" s="10">
        <f t="shared" si="9"/>
        <v>0.33760382936787275</v>
      </c>
      <c r="F75" s="10">
        <f t="shared" si="9"/>
        <v>0.40887662412326087</v>
      </c>
      <c r="G75" s="10">
        <f t="shared" si="9"/>
        <v>0.34892857142857142</v>
      </c>
      <c r="H75" s="10">
        <f t="shared" si="9"/>
        <v>0.33859154929577467</v>
      </c>
      <c r="I75" s="10">
        <f t="shared" si="9"/>
        <v>0.3520779220779221</v>
      </c>
      <c r="J75" s="10">
        <f t="shared" si="9"/>
        <v>0.36930635838150289</v>
      </c>
      <c r="K75" s="10">
        <f t="shared" si="9"/>
        <v>0.31096774193548388</v>
      </c>
      <c r="L75" s="10">
        <f t="shared" si="9"/>
        <v>0.27295918367346939</v>
      </c>
    </row>
    <row r="76" spans="2:13" ht="12.5" x14ac:dyDescent="0.25">
      <c r="B76" s="2" t="s">
        <v>68</v>
      </c>
      <c r="C76" s="10">
        <f t="shared" ref="C76:L76" si="10">C21/C66</f>
        <v>0.57819103972950125</v>
      </c>
      <c r="D76" s="10">
        <f t="shared" si="10"/>
        <v>0.60245273377618802</v>
      </c>
      <c r="E76" s="10">
        <f t="shared" si="10"/>
        <v>0.4524603836530442</v>
      </c>
      <c r="F76" s="10">
        <f t="shared" si="10"/>
        <v>0.18222722159730034</v>
      </c>
      <c r="G76" s="10">
        <f t="shared" si="10"/>
        <v>0.34467758444216989</v>
      </c>
      <c r="H76" s="10">
        <f t="shared" si="10"/>
        <v>0.25644758735440931</v>
      </c>
      <c r="I76" s="10">
        <f t="shared" si="10"/>
        <v>0.31316857248247881</v>
      </c>
      <c r="J76" s="10">
        <f t="shared" si="10"/>
        <v>0.30082955079042106</v>
      </c>
      <c r="K76" s="10">
        <f t="shared" si="10"/>
        <v>0.50760719225449513</v>
      </c>
      <c r="L76" s="10">
        <f t="shared" si="10"/>
        <v>0.56560747663551403</v>
      </c>
    </row>
    <row r="77" spans="2:13" ht="12.5" x14ac:dyDescent="0.25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</row>
    <row r="78" spans="2:13" ht="12.5" x14ac:dyDescent="0.25">
      <c r="B78" s="2" t="s">
        <v>69</v>
      </c>
      <c r="C78" s="10">
        <f t="shared" ref="C78:L78" si="11">C21/C4</f>
        <v>0.3</v>
      </c>
      <c r="D78" s="10">
        <f t="shared" si="11"/>
        <v>0.30880041906757466</v>
      </c>
      <c r="E78" s="10">
        <f t="shared" si="11"/>
        <v>0.20055452865064696</v>
      </c>
      <c r="F78" s="10">
        <f t="shared" si="11"/>
        <v>9.648600357355569E-2</v>
      </c>
      <c r="G78" s="10">
        <f t="shared" si="11"/>
        <v>0.22738014854827818</v>
      </c>
      <c r="H78" s="10">
        <f t="shared" si="11"/>
        <v>0.167367992398534</v>
      </c>
      <c r="I78" s="10">
        <f t="shared" si="11"/>
        <v>0.19381349161054673</v>
      </c>
      <c r="J78" s="10">
        <f t="shared" si="11"/>
        <v>0.19917098445595854</v>
      </c>
      <c r="K78" s="10">
        <f t="shared" si="11"/>
        <v>0.28504854368932037</v>
      </c>
      <c r="L78" s="10">
        <f t="shared" si="11"/>
        <v>0.28819047619047616</v>
      </c>
    </row>
    <row r="79" spans="2:13" ht="12.5" x14ac:dyDescent="0.25">
      <c r="B79" s="2" t="s">
        <v>70</v>
      </c>
      <c r="C79" s="10">
        <f t="shared" ref="C79:L79" si="12">C21/C49</f>
        <v>0.16618075801749271</v>
      </c>
      <c r="D79" s="10">
        <f t="shared" si="12"/>
        <v>0.20317077373772185</v>
      </c>
      <c r="E79" s="10">
        <f t="shared" si="12"/>
        <v>0.15275235815852456</v>
      </c>
      <c r="F79" s="10">
        <f t="shared" si="12"/>
        <v>7.4508451190065536E-2</v>
      </c>
      <c r="G79" s="10">
        <f t="shared" si="12"/>
        <v>0.12026785714285715</v>
      </c>
      <c r="H79" s="10">
        <f t="shared" si="12"/>
        <v>8.6830985915492959E-2</v>
      </c>
      <c r="I79" s="10">
        <f t="shared" si="12"/>
        <v>0.11025974025974027</v>
      </c>
      <c r="J79" s="10">
        <f t="shared" si="12"/>
        <v>0.11109826589595376</v>
      </c>
      <c r="K79" s="10">
        <f t="shared" si="12"/>
        <v>0.15784946236559139</v>
      </c>
      <c r="L79" s="10">
        <f t="shared" si="12"/>
        <v>0.15438775510204081</v>
      </c>
    </row>
    <row r="80" spans="2:13" ht="12.5" x14ac:dyDescent="0.25">
      <c r="B80" s="2" t="s">
        <v>71</v>
      </c>
      <c r="C80" s="10">
        <f t="shared" ref="C80:L80" si="13">C21/C47</f>
        <v>1.0133333333333334</v>
      </c>
      <c r="D80" s="10">
        <f t="shared" si="13"/>
        <v>1.4537607891491986</v>
      </c>
      <c r="E80" s="10">
        <f t="shared" si="13"/>
        <v>1.1949339207048457</v>
      </c>
      <c r="F80" s="10">
        <f t="shared" si="13"/>
        <v>0.35506849315068495</v>
      </c>
      <c r="G80" s="10">
        <f t="shared" si="13"/>
        <v>0.50092971364819638</v>
      </c>
      <c r="H80" s="10">
        <f t="shared" si="13"/>
        <v>0.36264705882352943</v>
      </c>
      <c r="I80" s="10">
        <f t="shared" si="13"/>
        <v>0.41414634146341461</v>
      </c>
      <c r="J80" s="10">
        <f t="shared" si="13"/>
        <v>0.46878048780487802</v>
      </c>
      <c r="K80" s="10">
        <f t="shared" si="13"/>
        <v>0.68279069767441858</v>
      </c>
      <c r="L80" s="10">
        <f t="shared" si="13"/>
        <v>0.70372093023255811</v>
      </c>
    </row>
    <row r="81" spans="2:12" ht="12.5" x14ac:dyDescent="0.25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</row>
    <row r="82" spans="2:12" ht="12.5" x14ac:dyDescent="0.25">
      <c r="B82" s="2" t="s">
        <v>72</v>
      </c>
      <c r="C82" s="3">
        <v>168.8</v>
      </c>
      <c r="D82" s="2" t="s">
        <v>73</v>
      </c>
      <c r="E82" s="62"/>
      <c r="F82" s="23"/>
      <c r="G82" s="23"/>
      <c r="H82" s="23"/>
      <c r="I82" s="23"/>
      <c r="J82" s="23"/>
      <c r="K82" s="23"/>
      <c r="L82" s="23"/>
    </row>
    <row r="83" spans="2:12" ht="12.5" x14ac:dyDescent="0.25">
      <c r="B83" s="2" t="s">
        <v>72</v>
      </c>
      <c r="C83" s="2">
        <v>158.38</v>
      </c>
      <c r="D83" s="2" t="s">
        <v>74</v>
      </c>
      <c r="E83" s="62"/>
      <c r="F83" s="62"/>
      <c r="G83" s="23"/>
      <c r="H83" s="23"/>
      <c r="I83" s="23"/>
      <c r="J83" s="23"/>
      <c r="K83" s="23"/>
      <c r="L83" s="23"/>
    </row>
    <row r="85" spans="2:12" ht="12.5" x14ac:dyDescent="0.25">
      <c r="B85" s="2" t="s">
        <v>75</v>
      </c>
      <c r="C85" s="4">
        <f>C82*L70</f>
        <v>540160000000.00006</v>
      </c>
      <c r="D85" s="2" t="s">
        <v>73</v>
      </c>
      <c r="E85" s="23"/>
      <c r="F85" s="23"/>
      <c r="G85" s="23"/>
      <c r="H85" s="23"/>
      <c r="I85" s="23"/>
      <c r="J85" s="23"/>
      <c r="K85" s="23"/>
      <c r="L85" s="23"/>
    </row>
    <row r="86" spans="2:12" ht="12.5" x14ac:dyDescent="0.25">
      <c r="B86" s="2" t="s">
        <v>75</v>
      </c>
      <c r="C86" s="4">
        <f>C83*L70</f>
        <v>506816000000</v>
      </c>
      <c r="D86" s="2" t="s">
        <v>74</v>
      </c>
      <c r="E86" s="23"/>
      <c r="F86" s="23"/>
      <c r="G86" s="23"/>
      <c r="H86" s="23"/>
      <c r="I86" s="23"/>
      <c r="J86" s="23"/>
      <c r="K86" s="23"/>
      <c r="L86" s="23"/>
    </row>
    <row r="88" spans="2:12" ht="12.5" x14ac:dyDescent="0.25">
      <c r="B88" s="24" t="s">
        <v>76</v>
      </c>
      <c r="C88" s="25">
        <f>C83/L73</f>
        <v>16.748711169861203</v>
      </c>
      <c r="D88" s="23"/>
      <c r="E88" s="62"/>
      <c r="F88" s="23"/>
      <c r="G88" s="23"/>
      <c r="H88" s="23"/>
      <c r="I88" s="23"/>
      <c r="J88" s="23"/>
      <c r="K88" s="23"/>
      <c r="L88" s="23"/>
    </row>
    <row r="89" spans="2:12" ht="12.5" x14ac:dyDescent="0.25">
      <c r="B89" s="2" t="s">
        <v>77</v>
      </c>
      <c r="C89" s="3">
        <f>C83/L72</f>
        <v>3.5566035087719299</v>
      </c>
      <c r="D89" s="23"/>
      <c r="E89" s="23"/>
      <c r="F89" s="23"/>
      <c r="G89" s="23"/>
      <c r="H89" s="23"/>
      <c r="I89" s="23"/>
      <c r="J89" s="23"/>
      <c r="K89" s="23"/>
      <c r="L89" s="23"/>
    </row>
    <row r="90" spans="2:12" ht="12.5" x14ac:dyDescent="0.25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</row>
    <row r="91" spans="2:12" ht="12.5" x14ac:dyDescent="0.25">
      <c r="B91" s="2" t="s">
        <v>78</v>
      </c>
      <c r="C91" s="10">
        <f t="shared" ref="C91:L91" si="14">C8/C4</f>
        <v>9.4736842105263161E-2</v>
      </c>
      <c r="D91" s="10">
        <f t="shared" si="14"/>
        <v>7.9884756416972236E-2</v>
      </c>
      <c r="E91" s="10">
        <f t="shared" si="14"/>
        <v>8.0776340110905731E-2</v>
      </c>
      <c r="F91" s="10">
        <f t="shared" si="14"/>
        <v>0.11599166170339488</v>
      </c>
      <c r="G91" s="10">
        <f t="shared" si="14"/>
        <v>0.14196488858879136</v>
      </c>
      <c r="H91" s="10">
        <f t="shared" si="14"/>
        <v>0.14076286140898603</v>
      </c>
      <c r="I91" s="10">
        <f t="shared" si="14"/>
        <v>0.16071224746033558</v>
      </c>
      <c r="J91" s="10">
        <f t="shared" si="14"/>
        <v>0.15585492227979275</v>
      </c>
      <c r="K91" s="10">
        <f t="shared" si="14"/>
        <v>0.16</v>
      </c>
      <c r="L91" s="10">
        <f t="shared" si="14"/>
        <v>0.16685714285714287</v>
      </c>
    </row>
    <row r="92" spans="2:12" ht="12.5" x14ac:dyDescent="0.25">
      <c r="B92" s="2" t="s">
        <v>79</v>
      </c>
      <c r="C92" s="10">
        <f t="shared" ref="C92:L92" si="15">C7/C4</f>
        <v>0.17412280701754385</v>
      </c>
      <c r="D92" s="10">
        <f t="shared" si="15"/>
        <v>0.15688842325825039</v>
      </c>
      <c r="E92" s="10">
        <f t="shared" si="15"/>
        <v>0.17356746765249537</v>
      </c>
      <c r="F92" s="10">
        <f t="shared" si="15"/>
        <v>0.18939845145920189</v>
      </c>
      <c r="G92" s="10">
        <f t="shared" si="15"/>
        <v>0.15783254557731263</v>
      </c>
      <c r="H92" s="10">
        <f t="shared" si="15"/>
        <v>0.19112257363920185</v>
      </c>
      <c r="I92" s="10">
        <f t="shared" si="15"/>
        <v>0.18810638055016551</v>
      </c>
      <c r="J92" s="10">
        <f t="shared" si="15"/>
        <v>0.18756476683937823</v>
      </c>
      <c r="K92" s="10">
        <f t="shared" si="15"/>
        <v>0.18320388349514563</v>
      </c>
      <c r="L92" s="10">
        <f t="shared" si="15"/>
        <v>0.17809523809523808</v>
      </c>
    </row>
    <row r="93" spans="2:12" ht="12.5" x14ac:dyDescent="0.25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</row>
    <row r="94" spans="2:12" ht="12.5" x14ac:dyDescent="0.25">
      <c r="B94" s="26" t="s">
        <v>80</v>
      </c>
      <c r="C94" s="27">
        <f>C73/L73^(1/10)-1</f>
        <v>0.66575207706235684</v>
      </c>
      <c r="D94" s="23"/>
      <c r="E94" s="23"/>
      <c r="F94" s="23"/>
      <c r="G94" s="23"/>
      <c r="H94" s="23"/>
      <c r="I94" s="23"/>
      <c r="J94" s="23"/>
      <c r="K94" s="23"/>
      <c r="L94" s="23"/>
    </row>
    <row r="95" spans="2:12" ht="12.5" x14ac:dyDescent="0.25">
      <c r="B95" s="28" t="s">
        <v>81</v>
      </c>
      <c r="C95" s="29" t="s">
        <v>82</v>
      </c>
    </row>
    <row r="96" spans="2:12" ht="12.5" x14ac:dyDescent="0.25">
      <c r="B96" s="24" t="s">
        <v>83</v>
      </c>
      <c r="C96" s="30">
        <f>(L21/H21)^(1/5)-1</f>
        <v>0.19668864293943056</v>
      </c>
    </row>
    <row r="97" spans="2:4" ht="12.5" x14ac:dyDescent="0.25">
      <c r="B97" s="24" t="s">
        <v>84</v>
      </c>
      <c r="C97" s="30">
        <f>(L21/C21)^(1/10)-1</f>
        <v>0.1603293621125037</v>
      </c>
    </row>
    <row r="99" spans="2:4" ht="12.5" x14ac:dyDescent="0.25">
      <c r="C99" s="2"/>
      <c r="D99" s="31"/>
    </row>
    <row r="100" spans="2:4" ht="12.5" x14ac:dyDescent="0.25">
      <c r="C100" s="2"/>
      <c r="D100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topLeftCell="E10" workbookViewId="0">
      <selection activeCell="L23" sqref="L23"/>
    </sheetView>
  </sheetViews>
  <sheetFormatPr defaultColWidth="12.6328125" defaultRowHeight="15.75" customHeight="1" x14ac:dyDescent="0.25"/>
  <sheetData>
    <row r="1" spans="1:26" ht="15.75" customHeight="1" x14ac:dyDescent="0.25">
      <c r="A1" s="32"/>
      <c r="B1" s="32" t="s">
        <v>85</v>
      </c>
      <c r="C1" s="32"/>
      <c r="D1" s="2"/>
      <c r="E1" s="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15.75" customHeight="1" x14ac:dyDescent="0.25">
      <c r="A2" s="2"/>
      <c r="B2" s="32"/>
      <c r="C2" s="2"/>
      <c r="D2" s="2"/>
      <c r="E2" s="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15.75" customHeight="1" x14ac:dyDescent="0.25">
      <c r="A3" s="2"/>
      <c r="B3" s="32"/>
      <c r="C3" s="2"/>
      <c r="D3" s="2"/>
      <c r="E3" s="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15.75" customHeight="1" x14ac:dyDescent="0.25">
      <c r="A4" s="24" t="s">
        <v>86</v>
      </c>
      <c r="B4" s="32"/>
      <c r="C4" s="32"/>
      <c r="D4" s="32"/>
      <c r="E4" s="32"/>
      <c r="F4" s="2" t="s">
        <v>87</v>
      </c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15.75" customHeight="1" x14ac:dyDescent="0.25">
      <c r="A5" s="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15.75" customHeight="1" x14ac:dyDescent="0.25">
      <c r="A6" s="24" t="s">
        <v>88</v>
      </c>
      <c r="B6" s="32"/>
      <c r="C6" s="32"/>
      <c r="D6" s="32"/>
      <c r="E6" s="32"/>
      <c r="F6" s="2" t="s">
        <v>89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15.75" customHeight="1" x14ac:dyDescent="0.25">
      <c r="A7" s="2" t="s">
        <v>90</v>
      </c>
      <c r="B7" s="32"/>
      <c r="C7" s="32"/>
      <c r="D7" s="32"/>
      <c r="E7" s="32"/>
      <c r="F7" s="2" t="s">
        <v>91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5.75" customHeight="1" x14ac:dyDescent="0.25">
      <c r="A8" s="2" t="s">
        <v>92</v>
      </c>
      <c r="B8" s="32"/>
      <c r="C8" s="32"/>
      <c r="D8" s="32"/>
      <c r="E8" s="32"/>
      <c r="F8" s="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15.75" customHeight="1" x14ac:dyDescent="0.25">
      <c r="A9" s="2" t="s">
        <v>93</v>
      </c>
      <c r="B9" s="32"/>
      <c r="C9" s="32"/>
      <c r="D9" s="32"/>
      <c r="E9" s="32"/>
      <c r="F9" s="2" t="s">
        <v>94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5.75" customHeight="1" x14ac:dyDescent="0.25">
      <c r="A10" s="2" t="s">
        <v>95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15.75" customHeight="1" x14ac:dyDescent="0.25">
      <c r="A11" s="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5.75" customHeight="1" x14ac:dyDescent="0.25">
      <c r="A12" s="24" t="s">
        <v>96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15.75" customHeight="1" x14ac:dyDescent="0.25">
      <c r="A13" s="2" t="s">
        <v>97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5.75" customHeight="1" x14ac:dyDescent="0.25">
      <c r="A14" s="2" t="s">
        <v>98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15.75" customHeight="1" x14ac:dyDescent="0.25">
      <c r="A15" s="33" t="s">
        <v>99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5.75" customHeight="1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15.75" customHeight="1" x14ac:dyDescent="0.25">
      <c r="A17" s="32"/>
      <c r="B17" s="32"/>
      <c r="C17" s="32">
        <v>2020</v>
      </c>
      <c r="D17" s="32">
        <v>2021</v>
      </c>
      <c r="E17" s="32">
        <v>2022</v>
      </c>
      <c r="F17" s="32">
        <v>2023</v>
      </c>
      <c r="G17" s="32">
        <v>2024</v>
      </c>
      <c r="H17" s="32"/>
      <c r="I17" s="32"/>
      <c r="J17" s="61" t="s">
        <v>360</v>
      </c>
      <c r="K17" s="67" t="s">
        <v>352</v>
      </c>
      <c r="L17" s="67" t="s">
        <v>353</v>
      </c>
      <c r="M17" s="67" t="s">
        <v>354</v>
      </c>
      <c r="N17" s="67" t="s">
        <v>355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5.75" customHeight="1" x14ac:dyDescent="0.25">
      <c r="A18" s="32"/>
      <c r="B18" s="32" t="s">
        <v>100</v>
      </c>
      <c r="C18" s="32">
        <v>34</v>
      </c>
      <c r="D18" s="32">
        <v>25.6</v>
      </c>
      <c r="E18" s="32">
        <v>16.399999999999999</v>
      </c>
      <c r="F18" s="32">
        <v>14.1</v>
      </c>
      <c r="G18" s="32">
        <v>14.2</v>
      </c>
      <c r="H18" s="32"/>
      <c r="I18" s="32"/>
      <c r="J18" s="61" t="s">
        <v>359</v>
      </c>
      <c r="K18" s="32">
        <v>2.7406250000000001</v>
      </c>
      <c r="L18" s="32">
        <v>3.2492113564668768</v>
      </c>
      <c r="M18" s="32">
        <v>2.67</v>
      </c>
      <c r="N18" s="32">
        <v>2.67</v>
      </c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15.75" customHeight="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12.5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2.5" x14ac:dyDescent="0.25">
      <c r="A21" s="32"/>
      <c r="B21" s="32"/>
      <c r="C21" s="34" t="s">
        <v>101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2.5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2.5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2.5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2.5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2.5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2.5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2.5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2.5" x14ac:dyDescent="0.25">
      <c r="A29" s="2" t="s">
        <v>102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2.5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2.5" x14ac:dyDescent="0.25">
      <c r="A31" s="24" t="s">
        <v>103</v>
      </c>
      <c r="B31" s="2" t="s">
        <v>104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2.5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2.5" x14ac:dyDescent="0.25">
      <c r="A33" s="24" t="s">
        <v>105</v>
      </c>
      <c r="B33" s="32"/>
      <c r="C33" s="32"/>
      <c r="D33" s="24" t="s">
        <v>106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2.5" x14ac:dyDescent="0.25">
      <c r="A34" s="2" t="s">
        <v>107</v>
      </c>
      <c r="B34" s="32"/>
      <c r="C34" s="32"/>
      <c r="D34" s="2" t="s">
        <v>108</v>
      </c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2.5" x14ac:dyDescent="0.25">
      <c r="A35" s="2" t="s">
        <v>109</v>
      </c>
      <c r="B35" s="32"/>
      <c r="C35" s="32"/>
      <c r="D35" s="2" t="s">
        <v>110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2.5" x14ac:dyDescent="0.25">
      <c r="A36" s="2" t="s">
        <v>111</v>
      </c>
      <c r="B36" s="32"/>
      <c r="C36" s="32"/>
      <c r="D36" s="2" t="s">
        <v>112</v>
      </c>
      <c r="E36" s="35"/>
      <c r="F36" s="35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2.5" x14ac:dyDescent="0.25">
      <c r="A37" s="2"/>
      <c r="B37" s="32"/>
      <c r="C37" s="32"/>
      <c r="D37" s="2" t="s">
        <v>113</v>
      </c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2.5" x14ac:dyDescent="0.25">
      <c r="A38" s="24" t="s">
        <v>114</v>
      </c>
      <c r="B38" s="32"/>
      <c r="C38" s="32"/>
      <c r="D38" s="2" t="s">
        <v>115</v>
      </c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2.5" x14ac:dyDescent="0.25">
      <c r="A39" s="2" t="s">
        <v>116</v>
      </c>
      <c r="B39" s="32"/>
      <c r="C39" s="32"/>
      <c r="D39" s="2" t="s">
        <v>117</v>
      </c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2.5" x14ac:dyDescent="0.25">
      <c r="A40" s="2" t="s">
        <v>118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2.5" x14ac:dyDescent="0.25">
      <c r="A41" s="2" t="s">
        <v>119</v>
      </c>
      <c r="B41" s="32"/>
      <c r="C41" s="32"/>
      <c r="D41" s="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2.5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2.5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2.5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2.5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2.5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2.5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2.5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2.5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2.5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5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2.5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2.5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.5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5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2.5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2.5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2.5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2.5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2.5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2.5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2.5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2.5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2.5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2.5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2.5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2.5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2.5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2.5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2.5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2.5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2.5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2.5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2.5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2.5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2.5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2.5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2.5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2.5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2.5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2.5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2.5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2.5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2.5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2.5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2.5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2.5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2.5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2.5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2.5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2.5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2.5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2.5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2.5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2.5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2.5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2.5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2.5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2.5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2.5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2.5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2.5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2.5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2.5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2.5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2.5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2.5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2.5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2.5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2.5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2.5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2.5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2.5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2.5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2.5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2.5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2.5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2.5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2.5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2.5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2.5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2.5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2.5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2.5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2.5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2.5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2.5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2.5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2.5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2.5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2.5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2.5" x14ac:dyDescent="0.2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2.5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2.5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2.5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2.5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2.5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2.5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2.5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2.5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2.5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2.5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2.5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2.5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2.5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2.5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2.5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2.5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2.5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2.5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2.5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2.5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2.5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2.5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2.5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2.5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2.5" x14ac:dyDescent="0.2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2.5" x14ac:dyDescent="0.2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2.5" x14ac:dyDescent="0.2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2.5" x14ac:dyDescent="0.2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2.5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2.5" x14ac:dyDescent="0.2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2.5" x14ac:dyDescent="0.2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2.5" x14ac:dyDescent="0.2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2.5" x14ac:dyDescent="0.2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2.5" x14ac:dyDescent="0.2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2.5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2.5" x14ac:dyDescent="0.2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2.5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2.5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2.5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2.5" x14ac:dyDescent="0.2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2.5" x14ac:dyDescent="0.2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2.5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2.5" x14ac:dyDescent="0.2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2.5" x14ac:dyDescent="0.2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2.5" x14ac:dyDescent="0.2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2.5" x14ac:dyDescent="0.2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2.5" x14ac:dyDescent="0.2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2.5" x14ac:dyDescent="0.2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2.5" x14ac:dyDescent="0.2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2.5" x14ac:dyDescent="0.2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2.5" x14ac:dyDescent="0.2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2.5" x14ac:dyDescent="0.2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2.5" x14ac:dyDescent="0.2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2.5" x14ac:dyDescent="0.2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2.5" x14ac:dyDescent="0.2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2.5" x14ac:dyDescent="0.2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2.5" x14ac:dyDescent="0.2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2.5" x14ac:dyDescent="0.2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2.5" x14ac:dyDescent="0.2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2.5" x14ac:dyDescent="0.2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2.5" x14ac:dyDescent="0.2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2.5" x14ac:dyDescent="0.2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2.5" x14ac:dyDescent="0.2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2.5" x14ac:dyDescent="0.2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2.5" x14ac:dyDescent="0.2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2.5" x14ac:dyDescent="0.2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2.5" x14ac:dyDescent="0.2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2.5" x14ac:dyDescent="0.2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2.5" x14ac:dyDescent="0.2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2.5" x14ac:dyDescent="0.2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2.5" x14ac:dyDescent="0.2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2.5" x14ac:dyDescent="0.2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2.5" x14ac:dyDescent="0.2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2.5" x14ac:dyDescent="0.2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2.5" x14ac:dyDescent="0.2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2.5" x14ac:dyDescent="0.2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2.5" x14ac:dyDescent="0.2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2.5" x14ac:dyDescent="0.2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2.5" x14ac:dyDescent="0.2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2.5" x14ac:dyDescent="0.2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2.5" x14ac:dyDescent="0.2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2.5" x14ac:dyDescent="0.2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2.5" x14ac:dyDescent="0.2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2.5" x14ac:dyDescent="0.2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2.5" x14ac:dyDescent="0.2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2.5" x14ac:dyDescent="0.2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2.5" x14ac:dyDescent="0.2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2.5" x14ac:dyDescent="0.2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2.5" x14ac:dyDescent="0.2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2.5" x14ac:dyDescent="0.2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2.5" x14ac:dyDescent="0.2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2.5" x14ac:dyDescent="0.2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2.5" x14ac:dyDescent="0.2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2.5" x14ac:dyDescent="0.2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2.5" x14ac:dyDescent="0.2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2.5" x14ac:dyDescent="0.2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2.5" x14ac:dyDescent="0.2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2.5" x14ac:dyDescent="0.2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2.5" x14ac:dyDescent="0.2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2.5" x14ac:dyDescent="0.2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2.5" x14ac:dyDescent="0.2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2.5" x14ac:dyDescent="0.25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2.5" x14ac:dyDescent="0.25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2.5" x14ac:dyDescent="0.25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2.5" x14ac:dyDescent="0.25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2.5" x14ac:dyDescent="0.25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2.5" x14ac:dyDescent="0.25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2.5" x14ac:dyDescent="0.25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2.5" x14ac:dyDescent="0.25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2.5" x14ac:dyDescent="0.25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2.5" x14ac:dyDescent="0.25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2.5" x14ac:dyDescent="0.25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2.5" x14ac:dyDescent="0.25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2.5" x14ac:dyDescent="0.25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2.5" x14ac:dyDescent="0.25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2.5" x14ac:dyDescent="0.25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2.5" x14ac:dyDescent="0.25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2.5" x14ac:dyDescent="0.25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2.5" x14ac:dyDescent="0.25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2.5" x14ac:dyDescent="0.25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2.5" x14ac:dyDescent="0.25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2.5" x14ac:dyDescent="0.25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2.5" x14ac:dyDescent="0.25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2.5" x14ac:dyDescent="0.25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2.5" x14ac:dyDescent="0.25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2.5" x14ac:dyDescent="0.25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2.5" x14ac:dyDescent="0.25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2.5" x14ac:dyDescent="0.25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2.5" x14ac:dyDescent="0.25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2.5" x14ac:dyDescent="0.25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2.5" x14ac:dyDescent="0.25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2.5" x14ac:dyDescent="0.25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2.5" x14ac:dyDescent="0.25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2.5" x14ac:dyDescent="0.25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2.5" x14ac:dyDescent="0.25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2.5" x14ac:dyDescent="0.25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2.5" x14ac:dyDescent="0.25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2.5" x14ac:dyDescent="0.25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2.5" x14ac:dyDescent="0.25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2.5" x14ac:dyDescent="0.25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2.5" x14ac:dyDescent="0.25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2.5" x14ac:dyDescent="0.25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2.5" x14ac:dyDescent="0.25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2.5" x14ac:dyDescent="0.25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2.5" x14ac:dyDescent="0.25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2.5" x14ac:dyDescent="0.25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2.5" x14ac:dyDescent="0.25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2.5" x14ac:dyDescent="0.25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2.5" x14ac:dyDescent="0.25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2.5" x14ac:dyDescent="0.25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2.5" x14ac:dyDescent="0.25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2.5" x14ac:dyDescent="0.25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2.5" x14ac:dyDescent="0.25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2.5" x14ac:dyDescent="0.25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2.5" x14ac:dyDescent="0.25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2.5" x14ac:dyDescent="0.25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2.5" x14ac:dyDescent="0.25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2.5" x14ac:dyDescent="0.25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2.5" x14ac:dyDescent="0.25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2.5" x14ac:dyDescent="0.25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2.5" x14ac:dyDescent="0.25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2.5" x14ac:dyDescent="0.25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2.5" x14ac:dyDescent="0.25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2.5" x14ac:dyDescent="0.25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2.5" x14ac:dyDescent="0.25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2.5" x14ac:dyDescent="0.25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2.5" x14ac:dyDescent="0.25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2.5" x14ac:dyDescent="0.25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2.5" x14ac:dyDescent="0.25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2.5" x14ac:dyDescent="0.25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2.5" x14ac:dyDescent="0.25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2.5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2.5" x14ac:dyDescent="0.25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2.5" x14ac:dyDescent="0.25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2.5" x14ac:dyDescent="0.25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2.5" x14ac:dyDescent="0.25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2.5" x14ac:dyDescent="0.25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2.5" x14ac:dyDescent="0.25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2.5" x14ac:dyDescent="0.25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2.5" x14ac:dyDescent="0.25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2.5" x14ac:dyDescent="0.25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2.5" x14ac:dyDescent="0.25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2.5" x14ac:dyDescent="0.25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2.5" x14ac:dyDescent="0.25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2.5" x14ac:dyDescent="0.25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2.5" x14ac:dyDescent="0.25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2.5" x14ac:dyDescent="0.25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2.5" x14ac:dyDescent="0.25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2.5" x14ac:dyDescent="0.25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2.5" x14ac:dyDescent="0.25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2.5" x14ac:dyDescent="0.25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2.5" x14ac:dyDescent="0.25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2.5" x14ac:dyDescent="0.25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2.5" x14ac:dyDescent="0.25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2.5" x14ac:dyDescent="0.25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2.5" x14ac:dyDescent="0.25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2.5" x14ac:dyDescent="0.25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2.5" x14ac:dyDescent="0.25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2.5" x14ac:dyDescent="0.25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2.5" x14ac:dyDescent="0.25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2.5" x14ac:dyDescent="0.25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2.5" x14ac:dyDescent="0.25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2.5" x14ac:dyDescent="0.2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2.5" x14ac:dyDescent="0.25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2.5" x14ac:dyDescent="0.25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2.5" x14ac:dyDescent="0.25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2.5" x14ac:dyDescent="0.25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2.5" x14ac:dyDescent="0.25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2.5" x14ac:dyDescent="0.25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2.5" x14ac:dyDescent="0.2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2.5" x14ac:dyDescent="0.25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2.5" x14ac:dyDescent="0.25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2.5" x14ac:dyDescent="0.25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2.5" x14ac:dyDescent="0.25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2.5" x14ac:dyDescent="0.25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2.5" x14ac:dyDescent="0.25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2.5" x14ac:dyDescent="0.25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2.5" x14ac:dyDescent="0.25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2.5" x14ac:dyDescent="0.25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2.5" x14ac:dyDescent="0.25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2.5" x14ac:dyDescent="0.25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2.5" x14ac:dyDescent="0.25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2.5" x14ac:dyDescent="0.25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2.5" x14ac:dyDescent="0.25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2.5" x14ac:dyDescent="0.25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2.5" x14ac:dyDescent="0.25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2.5" x14ac:dyDescent="0.25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2.5" x14ac:dyDescent="0.25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2.5" x14ac:dyDescent="0.25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2.5" x14ac:dyDescent="0.25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2.5" x14ac:dyDescent="0.25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2.5" x14ac:dyDescent="0.25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2.5" x14ac:dyDescent="0.25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2.5" x14ac:dyDescent="0.25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2.5" x14ac:dyDescent="0.25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2.5" x14ac:dyDescent="0.25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2.5" x14ac:dyDescent="0.2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2.5" x14ac:dyDescent="0.2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2.5" x14ac:dyDescent="0.2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2.5" x14ac:dyDescent="0.25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2.5" x14ac:dyDescent="0.25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2.5" x14ac:dyDescent="0.25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2.5" x14ac:dyDescent="0.25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2.5" x14ac:dyDescent="0.25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2.5" x14ac:dyDescent="0.25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2.5" x14ac:dyDescent="0.25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2.5" x14ac:dyDescent="0.25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2.5" x14ac:dyDescent="0.25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2.5" x14ac:dyDescent="0.25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2.5" x14ac:dyDescent="0.25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2.5" x14ac:dyDescent="0.25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2.5" x14ac:dyDescent="0.25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2.5" x14ac:dyDescent="0.25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2.5" x14ac:dyDescent="0.25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2.5" x14ac:dyDescent="0.25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2.5" x14ac:dyDescent="0.25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2.5" x14ac:dyDescent="0.25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2.5" x14ac:dyDescent="0.25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2.5" x14ac:dyDescent="0.25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2.5" x14ac:dyDescent="0.25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2.5" x14ac:dyDescent="0.25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2.5" x14ac:dyDescent="0.25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2.5" x14ac:dyDescent="0.25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2.5" x14ac:dyDescent="0.25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2.5" x14ac:dyDescent="0.25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2.5" x14ac:dyDescent="0.25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2.5" x14ac:dyDescent="0.25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2.5" x14ac:dyDescent="0.25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2.5" x14ac:dyDescent="0.25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2.5" x14ac:dyDescent="0.25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2.5" x14ac:dyDescent="0.25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2.5" x14ac:dyDescent="0.25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2.5" x14ac:dyDescent="0.25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2.5" x14ac:dyDescent="0.25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2.5" x14ac:dyDescent="0.25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2.5" x14ac:dyDescent="0.25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2.5" x14ac:dyDescent="0.25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2.5" x14ac:dyDescent="0.25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2.5" x14ac:dyDescent="0.25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2.5" x14ac:dyDescent="0.25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2.5" x14ac:dyDescent="0.25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2.5" x14ac:dyDescent="0.25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2.5" x14ac:dyDescent="0.25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2.5" x14ac:dyDescent="0.25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2.5" x14ac:dyDescent="0.25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2.5" x14ac:dyDescent="0.25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2.5" x14ac:dyDescent="0.25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2.5" x14ac:dyDescent="0.25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2.5" x14ac:dyDescent="0.25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2.5" x14ac:dyDescent="0.25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2.5" x14ac:dyDescent="0.25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2.5" x14ac:dyDescent="0.25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2.5" x14ac:dyDescent="0.25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2.5" x14ac:dyDescent="0.25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2.5" x14ac:dyDescent="0.25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2.5" x14ac:dyDescent="0.25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2.5" x14ac:dyDescent="0.25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2.5" x14ac:dyDescent="0.25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2.5" x14ac:dyDescent="0.25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2.5" x14ac:dyDescent="0.25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2.5" x14ac:dyDescent="0.25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2.5" x14ac:dyDescent="0.25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2.5" x14ac:dyDescent="0.25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2.5" x14ac:dyDescent="0.25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2.5" x14ac:dyDescent="0.25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2.5" x14ac:dyDescent="0.25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2.5" x14ac:dyDescent="0.25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2.5" x14ac:dyDescent="0.25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2.5" x14ac:dyDescent="0.25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2.5" x14ac:dyDescent="0.25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2.5" x14ac:dyDescent="0.25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2.5" x14ac:dyDescent="0.25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2.5" x14ac:dyDescent="0.25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2.5" x14ac:dyDescent="0.25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2.5" x14ac:dyDescent="0.25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2.5" x14ac:dyDescent="0.25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2.5" x14ac:dyDescent="0.25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2.5" x14ac:dyDescent="0.25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2.5" x14ac:dyDescent="0.25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2.5" x14ac:dyDescent="0.25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2.5" x14ac:dyDescent="0.25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2.5" x14ac:dyDescent="0.25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2.5" x14ac:dyDescent="0.25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2.5" x14ac:dyDescent="0.25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2.5" x14ac:dyDescent="0.25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2.5" x14ac:dyDescent="0.25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2.5" x14ac:dyDescent="0.25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2.5" x14ac:dyDescent="0.25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2.5" x14ac:dyDescent="0.25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2.5" x14ac:dyDescent="0.25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2.5" x14ac:dyDescent="0.25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2.5" x14ac:dyDescent="0.25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2.5" x14ac:dyDescent="0.25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2.5" x14ac:dyDescent="0.25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2.5" x14ac:dyDescent="0.25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2.5" x14ac:dyDescent="0.25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2.5" x14ac:dyDescent="0.25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2.5" x14ac:dyDescent="0.25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2.5" x14ac:dyDescent="0.25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2.5" x14ac:dyDescent="0.25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2.5" x14ac:dyDescent="0.25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2.5" x14ac:dyDescent="0.25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2.5" x14ac:dyDescent="0.25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2.5" x14ac:dyDescent="0.25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2.5" x14ac:dyDescent="0.25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2.5" x14ac:dyDescent="0.25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2.5" x14ac:dyDescent="0.25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2.5" x14ac:dyDescent="0.25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2.5" x14ac:dyDescent="0.25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2.5" x14ac:dyDescent="0.25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2.5" x14ac:dyDescent="0.25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2.5" x14ac:dyDescent="0.25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2.5" x14ac:dyDescent="0.25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2.5" x14ac:dyDescent="0.25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2.5" x14ac:dyDescent="0.25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2.5" x14ac:dyDescent="0.25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2.5" x14ac:dyDescent="0.25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2.5" x14ac:dyDescent="0.25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2.5" x14ac:dyDescent="0.25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2.5" x14ac:dyDescent="0.25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2.5" x14ac:dyDescent="0.25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2.5" x14ac:dyDescent="0.25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2.5" x14ac:dyDescent="0.25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2.5" x14ac:dyDescent="0.25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2.5" x14ac:dyDescent="0.25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2.5" x14ac:dyDescent="0.25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2.5" x14ac:dyDescent="0.25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2.5" x14ac:dyDescent="0.25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2.5" x14ac:dyDescent="0.25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2.5" x14ac:dyDescent="0.25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2.5" x14ac:dyDescent="0.25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2.5" x14ac:dyDescent="0.25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2.5" x14ac:dyDescent="0.25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2.5" x14ac:dyDescent="0.25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2.5" x14ac:dyDescent="0.25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2.5" x14ac:dyDescent="0.25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2.5" x14ac:dyDescent="0.25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2.5" x14ac:dyDescent="0.25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2.5" x14ac:dyDescent="0.25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2.5" x14ac:dyDescent="0.25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2.5" x14ac:dyDescent="0.25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2.5" x14ac:dyDescent="0.25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2.5" x14ac:dyDescent="0.25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2.5" x14ac:dyDescent="0.25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2.5" x14ac:dyDescent="0.25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2.5" x14ac:dyDescent="0.25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2.5" x14ac:dyDescent="0.25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2.5" x14ac:dyDescent="0.25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2.5" x14ac:dyDescent="0.25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2.5" x14ac:dyDescent="0.25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2.5" x14ac:dyDescent="0.25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2.5" x14ac:dyDescent="0.25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2.5" x14ac:dyDescent="0.25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2.5" x14ac:dyDescent="0.25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2.5" x14ac:dyDescent="0.25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2.5" x14ac:dyDescent="0.25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2.5" x14ac:dyDescent="0.25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2.5" x14ac:dyDescent="0.25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2.5" x14ac:dyDescent="0.25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2.5" x14ac:dyDescent="0.25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2.5" x14ac:dyDescent="0.25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2.5" x14ac:dyDescent="0.25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2.5" x14ac:dyDescent="0.25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2.5" x14ac:dyDescent="0.25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2.5" x14ac:dyDescent="0.25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2.5" x14ac:dyDescent="0.25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2.5" x14ac:dyDescent="0.25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2.5" x14ac:dyDescent="0.25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2.5" x14ac:dyDescent="0.25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2.5" x14ac:dyDescent="0.25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2.5" x14ac:dyDescent="0.25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2.5" x14ac:dyDescent="0.25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2.5" x14ac:dyDescent="0.25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2.5" x14ac:dyDescent="0.25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2.5" x14ac:dyDescent="0.25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2.5" x14ac:dyDescent="0.25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2.5" x14ac:dyDescent="0.25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2.5" x14ac:dyDescent="0.25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2.5" x14ac:dyDescent="0.25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2.5" x14ac:dyDescent="0.25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2.5" x14ac:dyDescent="0.25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2.5" x14ac:dyDescent="0.25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2.5" x14ac:dyDescent="0.25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2.5" x14ac:dyDescent="0.25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2.5" x14ac:dyDescent="0.25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2.5" x14ac:dyDescent="0.25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2.5" x14ac:dyDescent="0.25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2.5" x14ac:dyDescent="0.25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2.5" x14ac:dyDescent="0.25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2.5" x14ac:dyDescent="0.25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2.5" x14ac:dyDescent="0.25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2.5" x14ac:dyDescent="0.25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2.5" x14ac:dyDescent="0.25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2.5" x14ac:dyDescent="0.25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2.5" x14ac:dyDescent="0.25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2.5" x14ac:dyDescent="0.25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2.5" x14ac:dyDescent="0.25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2.5" x14ac:dyDescent="0.25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2.5" x14ac:dyDescent="0.25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2.5" x14ac:dyDescent="0.25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2.5" x14ac:dyDescent="0.25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2.5" x14ac:dyDescent="0.25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2.5" x14ac:dyDescent="0.25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2.5" x14ac:dyDescent="0.25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2.5" x14ac:dyDescent="0.25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2.5" x14ac:dyDescent="0.25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2.5" x14ac:dyDescent="0.25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2.5" x14ac:dyDescent="0.25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2.5" x14ac:dyDescent="0.25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2.5" x14ac:dyDescent="0.25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2.5" x14ac:dyDescent="0.25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2.5" x14ac:dyDescent="0.25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2.5" x14ac:dyDescent="0.25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2.5" x14ac:dyDescent="0.25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2.5" x14ac:dyDescent="0.25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2.5" x14ac:dyDescent="0.25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2.5" x14ac:dyDescent="0.25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2.5" x14ac:dyDescent="0.25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2.5" x14ac:dyDescent="0.25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2.5" x14ac:dyDescent="0.25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2.5" x14ac:dyDescent="0.25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2.5" x14ac:dyDescent="0.25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2.5" x14ac:dyDescent="0.25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2.5" x14ac:dyDescent="0.25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2.5" x14ac:dyDescent="0.25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2.5" x14ac:dyDescent="0.25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2.5" x14ac:dyDescent="0.25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2.5" x14ac:dyDescent="0.25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2.5" x14ac:dyDescent="0.25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2.5" x14ac:dyDescent="0.25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2.5" x14ac:dyDescent="0.25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2.5" x14ac:dyDescent="0.25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2.5" x14ac:dyDescent="0.25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2.5" x14ac:dyDescent="0.25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2.5" x14ac:dyDescent="0.25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2.5" x14ac:dyDescent="0.25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2.5" x14ac:dyDescent="0.25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2.5" x14ac:dyDescent="0.25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2.5" x14ac:dyDescent="0.25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2.5" x14ac:dyDescent="0.25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2.5" x14ac:dyDescent="0.25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2.5" x14ac:dyDescent="0.25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2.5" x14ac:dyDescent="0.25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2.5" x14ac:dyDescent="0.25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2.5" x14ac:dyDescent="0.25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2.5" x14ac:dyDescent="0.25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2.5" x14ac:dyDescent="0.25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2.5" x14ac:dyDescent="0.25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2.5" x14ac:dyDescent="0.25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2.5" x14ac:dyDescent="0.25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2.5" x14ac:dyDescent="0.25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2.5" x14ac:dyDescent="0.25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2.5" x14ac:dyDescent="0.25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2.5" x14ac:dyDescent="0.25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2.5" x14ac:dyDescent="0.25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2.5" x14ac:dyDescent="0.25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2.5" x14ac:dyDescent="0.25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2.5" x14ac:dyDescent="0.25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2.5" x14ac:dyDescent="0.25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2.5" x14ac:dyDescent="0.25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2.5" x14ac:dyDescent="0.25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2.5" x14ac:dyDescent="0.25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2.5" x14ac:dyDescent="0.25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2.5" x14ac:dyDescent="0.25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2.5" x14ac:dyDescent="0.25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2.5" x14ac:dyDescent="0.25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2.5" x14ac:dyDescent="0.25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2.5" x14ac:dyDescent="0.25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2.5" x14ac:dyDescent="0.25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2.5" x14ac:dyDescent="0.25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2.5" x14ac:dyDescent="0.25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2.5" x14ac:dyDescent="0.25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2.5" x14ac:dyDescent="0.25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2.5" x14ac:dyDescent="0.25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2.5" x14ac:dyDescent="0.25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2.5" x14ac:dyDescent="0.25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2.5" x14ac:dyDescent="0.25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2.5" x14ac:dyDescent="0.25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2.5" x14ac:dyDescent="0.25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2.5" x14ac:dyDescent="0.25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2.5" x14ac:dyDescent="0.25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2.5" x14ac:dyDescent="0.25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2.5" x14ac:dyDescent="0.25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2.5" x14ac:dyDescent="0.25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2.5" x14ac:dyDescent="0.25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2.5" x14ac:dyDescent="0.25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2.5" x14ac:dyDescent="0.25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2.5" x14ac:dyDescent="0.25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2.5" x14ac:dyDescent="0.25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2.5" x14ac:dyDescent="0.25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2.5" x14ac:dyDescent="0.25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2.5" x14ac:dyDescent="0.25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2.5" x14ac:dyDescent="0.25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2.5" x14ac:dyDescent="0.25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2.5" x14ac:dyDescent="0.25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2.5" x14ac:dyDescent="0.25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2.5" x14ac:dyDescent="0.25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2.5" x14ac:dyDescent="0.25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2.5" x14ac:dyDescent="0.25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2.5" x14ac:dyDescent="0.25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2.5" x14ac:dyDescent="0.25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2.5" x14ac:dyDescent="0.25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2.5" x14ac:dyDescent="0.25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2.5" x14ac:dyDescent="0.25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2.5" x14ac:dyDescent="0.25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2.5" x14ac:dyDescent="0.25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2.5" x14ac:dyDescent="0.25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2.5" x14ac:dyDescent="0.25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2.5" x14ac:dyDescent="0.25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2.5" x14ac:dyDescent="0.25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2.5" x14ac:dyDescent="0.25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2.5" x14ac:dyDescent="0.25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2.5" x14ac:dyDescent="0.25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2.5" x14ac:dyDescent="0.25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2.5" x14ac:dyDescent="0.25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2.5" x14ac:dyDescent="0.25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2.5" x14ac:dyDescent="0.25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2.5" x14ac:dyDescent="0.25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2.5" x14ac:dyDescent="0.25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2.5" x14ac:dyDescent="0.25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2.5" x14ac:dyDescent="0.25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2.5" x14ac:dyDescent="0.25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2.5" x14ac:dyDescent="0.25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2.5" x14ac:dyDescent="0.25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2.5" x14ac:dyDescent="0.25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2.5" x14ac:dyDescent="0.25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2.5" x14ac:dyDescent="0.25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2.5" x14ac:dyDescent="0.25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2.5" x14ac:dyDescent="0.25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2.5" x14ac:dyDescent="0.25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2.5" x14ac:dyDescent="0.25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2.5" x14ac:dyDescent="0.25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2.5" x14ac:dyDescent="0.25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2.5" x14ac:dyDescent="0.25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2.5" x14ac:dyDescent="0.25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2.5" x14ac:dyDescent="0.25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2.5" x14ac:dyDescent="0.25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2.5" x14ac:dyDescent="0.25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2.5" x14ac:dyDescent="0.25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2.5" x14ac:dyDescent="0.25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2.5" x14ac:dyDescent="0.25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2.5" x14ac:dyDescent="0.25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2.5" x14ac:dyDescent="0.25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2.5" x14ac:dyDescent="0.25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2.5" x14ac:dyDescent="0.25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2.5" x14ac:dyDescent="0.25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2.5" x14ac:dyDescent="0.25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2.5" x14ac:dyDescent="0.25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2.5" x14ac:dyDescent="0.25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2.5" x14ac:dyDescent="0.25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2.5" x14ac:dyDescent="0.25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2.5" x14ac:dyDescent="0.25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2.5" x14ac:dyDescent="0.25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2.5" x14ac:dyDescent="0.25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2.5" x14ac:dyDescent="0.25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2.5" x14ac:dyDescent="0.25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2.5" x14ac:dyDescent="0.25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2.5" x14ac:dyDescent="0.25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2.5" x14ac:dyDescent="0.25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2.5" x14ac:dyDescent="0.25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2.5" x14ac:dyDescent="0.25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2.5" x14ac:dyDescent="0.25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2.5" x14ac:dyDescent="0.25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2.5" x14ac:dyDescent="0.25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2.5" x14ac:dyDescent="0.25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2.5" x14ac:dyDescent="0.25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2.5" x14ac:dyDescent="0.25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2.5" x14ac:dyDescent="0.25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2.5" x14ac:dyDescent="0.25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2.5" x14ac:dyDescent="0.25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2.5" x14ac:dyDescent="0.25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2.5" x14ac:dyDescent="0.25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2.5" x14ac:dyDescent="0.25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2.5" x14ac:dyDescent="0.25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2.5" x14ac:dyDescent="0.25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2.5" x14ac:dyDescent="0.25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2.5" x14ac:dyDescent="0.25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2.5" x14ac:dyDescent="0.25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2.5" x14ac:dyDescent="0.25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2.5" x14ac:dyDescent="0.25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2.5" x14ac:dyDescent="0.25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2.5" x14ac:dyDescent="0.25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2.5" x14ac:dyDescent="0.25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2.5" x14ac:dyDescent="0.25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2.5" x14ac:dyDescent="0.25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2.5" x14ac:dyDescent="0.25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2.5" x14ac:dyDescent="0.25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2.5" x14ac:dyDescent="0.25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2.5" x14ac:dyDescent="0.25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2.5" x14ac:dyDescent="0.25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2.5" x14ac:dyDescent="0.25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2.5" x14ac:dyDescent="0.25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2.5" x14ac:dyDescent="0.25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2.5" x14ac:dyDescent="0.25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2.5" x14ac:dyDescent="0.25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2.5" x14ac:dyDescent="0.25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2.5" x14ac:dyDescent="0.25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2.5" x14ac:dyDescent="0.25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2.5" x14ac:dyDescent="0.25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2.5" x14ac:dyDescent="0.25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2.5" x14ac:dyDescent="0.25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2.5" x14ac:dyDescent="0.25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2.5" x14ac:dyDescent="0.25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2.5" x14ac:dyDescent="0.25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2.5" x14ac:dyDescent="0.25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2.5" x14ac:dyDescent="0.25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2.5" x14ac:dyDescent="0.25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2.5" x14ac:dyDescent="0.25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2.5" x14ac:dyDescent="0.25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2.5" x14ac:dyDescent="0.25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2.5" x14ac:dyDescent="0.25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2.5" x14ac:dyDescent="0.25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2.5" x14ac:dyDescent="0.25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2.5" x14ac:dyDescent="0.25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2.5" x14ac:dyDescent="0.25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2.5" x14ac:dyDescent="0.25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2.5" x14ac:dyDescent="0.25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2.5" x14ac:dyDescent="0.25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2.5" x14ac:dyDescent="0.25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2.5" x14ac:dyDescent="0.25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2.5" x14ac:dyDescent="0.25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2.5" x14ac:dyDescent="0.25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2.5" x14ac:dyDescent="0.25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2.5" x14ac:dyDescent="0.25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2.5" x14ac:dyDescent="0.25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2.5" x14ac:dyDescent="0.25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2.5" x14ac:dyDescent="0.25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2.5" x14ac:dyDescent="0.25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2.5" x14ac:dyDescent="0.25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2.5" x14ac:dyDescent="0.25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2.5" x14ac:dyDescent="0.25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2.5" x14ac:dyDescent="0.25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2.5" x14ac:dyDescent="0.25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2.5" x14ac:dyDescent="0.25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2.5" x14ac:dyDescent="0.25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2.5" x14ac:dyDescent="0.25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2.5" x14ac:dyDescent="0.25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2.5" x14ac:dyDescent="0.25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2.5" x14ac:dyDescent="0.25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2.5" x14ac:dyDescent="0.25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2.5" x14ac:dyDescent="0.25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2.5" x14ac:dyDescent="0.25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2.5" x14ac:dyDescent="0.25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2.5" x14ac:dyDescent="0.25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2.5" x14ac:dyDescent="0.25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2.5" x14ac:dyDescent="0.25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2.5" x14ac:dyDescent="0.25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2.5" x14ac:dyDescent="0.25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2.5" x14ac:dyDescent="0.25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2.5" x14ac:dyDescent="0.25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2.5" x14ac:dyDescent="0.25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2.5" x14ac:dyDescent="0.25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2.5" x14ac:dyDescent="0.25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2.5" x14ac:dyDescent="0.25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2.5" x14ac:dyDescent="0.25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2.5" x14ac:dyDescent="0.25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2.5" x14ac:dyDescent="0.25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2.5" x14ac:dyDescent="0.25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2.5" x14ac:dyDescent="0.25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2.5" x14ac:dyDescent="0.25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2.5" x14ac:dyDescent="0.25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2.5" x14ac:dyDescent="0.25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2.5" x14ac:dyDescent="0.25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2.5" x14ac:dyDescent="0.25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2.5" x14ac:dyDescent="0.25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2.5" x14ac:dyDescent="0.25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2.5" x14ac:dyDescent="0.25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2.5" x14ac:dyDescent="0.25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2.5" x14ac:dyDescent="0.25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2.5" x14ac:dyDescent="0.25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2.5" x14ac:dyDescent="0.25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2.5" x14ac:dyDescent="0.25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2.5" x14ac:dyDescent="0.25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2.5" x14ac:dyDescent="0.25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2.5" x14ac:dyDescent="0.25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2.5" x14ac:dyDescent="0.25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2.5" x14ac:dyDescent="0.25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2.5" x14ac:dyDescent="0.25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2.5" x14ac:dyDescent="0.25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2.5" x14ac:dyDescent="0.25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2.5" x14ac:dyDescent="0.25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2.5" x14ac:dyDescent="0.25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2.5" x14ac:dyDescent="0.25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2.5" x14ac:dyDescent="0.25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2.5" x14ac:dyDescent="0.25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2.5" x14ac:dyDescent="0.25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2.5" x14ac:dyDescent="0.25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2.5" x14ac:dyDescent="0.25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2.5" x14ac:dyDescent="0.25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2.5" x14ac:dyDescent="0.25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2.5" x14ac:dyDescent="0.25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2.5" x14ac:dyDescent="0.25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2.5" x14ac:dyDescent="0.25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2.5" x14ac:dyDescent="0.25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2.5" x14ac:dyDescent="0.25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2.5" x14ac:dyDescent="0.25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2.5" x14ac:dyDescent="0.25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2.5" x14ac:dyDescent="0.25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2.5" x14ac:dyDescent="0.25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2.5" x14ac:dyDescent="0.25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2.5" x14ac:dyDescent="0.25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2.5" x14ac:dyDescent="0.25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2.5" x14ac:dyDescent="0.25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2.5" x14ac:dyDescent="0.25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2.5" x14ac:dyDescent="0.25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2.5" x14ac:dyDescent="0.25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2.5" x14ac:dyDescent="0.25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2.5" x14ac:dyDescent="0.25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2.5" x14ac:dyDescent="0.25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2.5" x14ac:dyDescent="0.25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2.5" x14ac:dyDescent="0.25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2.5" x14ac:dyDescent="0.25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2.5" x14ac:dyDescent="0.25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2.5" x14ac:dyDescent="0.25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2.5" x14ac:dyDescent="0.25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2.5" x14ac:dyDescent="0.25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2.5" x14ac:dyDescent="0.25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2.5" x14ac:dyDescent="0.25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2.5" x14ac:dyDescent="0.25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2.5" x14ac:dyDescent="0.25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2.5" x14ac:dyDescent="0.25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2.5" x14ac:dyDescent="0.25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2.5" x14ac:dyDescent="0.25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2.5" x14ac:dyDescent="0.25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2.5" x14ac:dyDescent="0.25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2.5" x14ac:dyDescent="0.25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2.5" x14ac:dyDescent="0.25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2.5" x14ac:dyDescent="0.25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2.5" x14ac:dyDescent="0.25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2.5" x14ac:dyDescent="0.25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2.5" x14ac:dyDescent="0.25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2.5" x14ac:dyDescent="0.25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12.5" x14ac:dyDescent="0.25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12.5" x14ac:dyDescent="0.25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12.5" x14ac:dyDescent="0.25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12.5" x14ac:dyDescent="0.25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12.5" x14ac:dyDescent="0.25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12.5" x14ac:dyDescent="0.25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12.5" x14ac:dyDescent="0.25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12.5" x14ac:dyDescent="0.25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12.5" x14ac:dyDescent="0.25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12.5" x14ac:dyDescent="0.25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12.5" x14ac:dyDescent="0.25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12.5" x14ac:dyDescent="0.25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12.5" x14ac:dyDescent="0.25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12.5" x14ac:dyDescent="0.25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12.5" x14ac:dyDescent="0.25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12.5" x14ac:dyDescent="0.25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12.5" x14ac:dyDescent="0.25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12.5" x14ac:dyDescent="0.25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12.5" x14ac:dyDescent="0.25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12.5" x14ac:dyDescent="0.25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12.5" x14ac:dyDescent="0.25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12.5" x14ac:dyDescent="0.25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12.5" x14ac:dyDescent="0.25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12.5" x14ac:dyDescent="0.25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12.5" x14ac:dyDescent="0.25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12.5" x14ac:dyDescent="0.25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12.5" x14ac:dyDescent="0.25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12.5" x14ac:dyDescent="0.25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12.5" x14ac:dyDescent="0.25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12.5" x14ac:dyDescent="0.25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12.5" x14ac:dyDescent="0.25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12.5" x14ac:dyDescent="0.25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12.5" x14ac:dyDescent="0.25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12.5" x14ac:dyDescent="0.25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12.5" x14ac:dyDescent="0.25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12.5" x14ac:dyDescent="0.25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12.5" x14ac:dyDescent="0.25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12.5" x14ac:dyDescent="0.25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12.5" x14ac:dyDescent="0.25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12.5" x14ac:dyDescent="0.25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12.5" x14ac:dyDescent="0.25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12.5" x14ac:dyDescent="0.25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12.5" x14ac:dyDescent="0.25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12.5" x14ac:dyDescent="0.25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12.5" x14ac:dyDescent="0.25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12.5" x14ac:dyDescent="0.25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12.5" x14ac:dyDescent="0.25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12.5" x14ac:dyDescent="0.25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ht="12.5" x14ac:dyDescent="0.25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ht="12.5" x14ac:dyDescent="0.25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ht="12.5" x14ac:dyDescent="0.25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ht="12.5" x14ac:dyDescent="0.25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ht="12.5" x14ac:dyDescent="0.25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ht="12.5" x14ac:dyDescent="0.25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ht="12.5" x14ac:dyDescent="0.25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ht="12.5" x14ac:dyDescent="0.25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ht="12.5" x14ac:dyDescent="0.25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ht="12.5" x14ac:dyDescent="0.25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ht="12.5" x14ac:dyDescent="0.25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ht="12.5" x14ac:dyDescent="0.25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ht="12.5" x14ac:dyDescent="0.25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ht="12.5" x14ac:dyDescent="0.25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ht="12.5" x14ac:dyDescent="0.25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ht="12.5" x14ac:dyDescent="0.25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ht="12.5" x14ac:dyDescent="0.25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ht="12.5" x14ac:dyDescent="0.25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ht="12.5" x14ac:dyDescent="0.25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ht="12.5" x14ac:dyDescent="0.25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ht="12.5" x14ac:dyDescent="0.25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ht="12.5" x14ac:dyDescent="0.25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ht="12.5" x14ac:dyDescent="0.25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ht="12.5" x14ac:dyDescent="0.25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ht="12.5" x14ac:dyDescent="0.25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ht="12.5" x14ac:dyDescent="0.25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ht="12.5" x14ac:dyDescent="0.25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ht="12.5" x14ac:dyDescent="0.25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ht="12.5" x14ac:dyDescent="0.25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ht="12.5" x14ac:dyDescent="0.25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ht="12.5" x14ac:dyDescent="0.25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ht="12.5" x14ac:dyDescent="0.25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ht="12.5" x14ac:dyDescent="0.25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ht="12.5" x14ac:dyDescent="0.25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ht="12.5" x14ac:dyDescent="0.25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ht="12.5" x14ac:dyDescent="0.25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ht="12.5" x14ac:dyDescent="0.25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ht="12.5" x14ac:dyDescent="0.25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ht="12.5" x14ac:dyDescent="0.25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 ht="12.5" x14ac:dyDescent="0.25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 ht="12.5" x14ac:dyDescent="0.25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 ht="12.5" x14ac:dyDescent="0.25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 ht="12.5" x14ac:dyDescent="0.25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1:26" ht="12.5" x14ac:dyDescent="0.25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1:26" ht="12.5" x14ac:dyDescent="0.25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spans="1:26" ht="12.5" x14ac:dyDescent="0.25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spans="1:26" ht="12.5" x14ac:dyDescent="0.25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spans="1:26" ht="12.5" x14ac:dyDescent="0.25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hyperlinks>
    <hyperlink ref="A15" r:id="rId1" xr:uid="{00000000-0004-0000-0100-000000000000}"/>
    <hyperlink ref="C21" r:id="rId2" xr:uid="{00000000-0004-0000-0100-00000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G26"/>
  <sheetViews>
    <sheetView workbookViewId="0"/>
  </sheetViews>
  <sheetFormatPr defaultColWidth="12.6328125" defaultRowHeight="15.75" customHeight="1" x14ac:dyDescent="0.25"/>
  <sheetData>
    <row r="2" spans="1:6" ht="15.75" customHeight="1" x14ac:dyDescent="0.25">
      <c r="B2" s="24" t="s">
        <v>120</v>
      </c>
      <c r="C2" s="36">
        <v>45787</v>
      </c>
    </row>
    <row r="3" spans="1:6" ht="15.75" customHeight="1" x14ac:dyDescent="0.25">
      <c r="B3" s="24" t="s">
        <v>121</v>
      </c>
      <c r="C3" s="2" t="s">
        <v>122</v>
      </c>
    </row>
    <row r="4" spans="1:6" ht="15.75" customHeight="1" x14ac:dyDescent="0.25">
      <c r="B4" s="24" t="s">
        <v>123</v>
      </c>
      <c r="C4" s="2"/>
    </row>
    <row r="5" spans="1:6" ht="15.75" customHeight="1" x14ac:dyDescent="0.25">
      <c r="B5" s="2"/>
      <c r="C5" s="24" t="s">
        <v>124</v>
      </c>
      <c r="D5" s="2"/>
    </row>
    <row r="6" spans="1:6" ht="15.75" customHeight="1" x14ac:dyDescent="0.25">
      <c r="B6" s="2"/>
      <c r="C6" s="2"/>
      <c r="D6" s="2"/>
    </row>
    <row r="7" spans="1:6" ht="15.75" customHeight="1" x14ac:dyDescent="0.25">
      <c r="B7" s="2"/>
      <c r="C7" s="3">
        <v>2022</v>
      </c>
      <c r="D7" s="3">
        <v>2023</v>
      </c>
      <c r="E7" s="37"/>
    </row>
    <row r="8" spans="1:6" ht="15.75" customHeight="1" x14ac:dyDescent="0.25">
      <c r="A8" s="2"/>
      <c r="B8" s="2" t="s">
        <v>125</v>
      </c>
      <c r="C8" s="10">
        <v>0.627</v>
      </c>
      <c r="D8" s="10">
        <v>0.68200000000000005</v>
      </c>
      <c r="E8" s="2"/>
    </row>
    <row r="9" spans="1:6" ht="15.75" customHeight="1" x14ac:dyDescent="0.25">
      <c r="A9" s="2"/>
      <c r="B9" s="2" t="s">
        <v>126</v>
      </c>
      <c r="C9" s="10">
        <v>0.51500000000000001</v>
      </c>
      <c r="D9" s="10">
        <v>0.51400000000000001</v>
      </c>
      <c r="E9" s="2"/>
    </row>
    <row r="10" spans="1:6" ht="15.75" customHeight="1" x14ac:dyDescent="0.25">
      <c r="A10" s="2"/>
      <c r="B10" s="2" t="s">
        <v>127</v>
      </c>
      <c r="C10" s="10">
        <v>0.14399999999999999</v>
      </c>
      <c r="D10" s="10">
        <v>0.26700000000000002</v>
      </c>
      <c r="E10" s="2"/>
    </row>
    <row r="11" spans="1:6" ht="15.75" customHeight="1" x14ac:dyDescent="0.25">
      <c r="A11" s="2"/>
      <c r="B11" s="2" t="s">
        <v>128</v>
      </c>
      <c r="C11" s="10">
        <v>0.26600000000000001</v>
      </c>
      <c r="D11" s="10">
        <v>0.29699999999999999</v>
      </c>
      <c r="E11" s="2"/>
    </row>
    <row r="12" spans="1:6" ht="15.75" customHeight="1" x14ac:dyDescent="0.25">
      <c r="A12" s="2"/>
      <c r="B12" s="2"/>
      <c r="C12" s="2"/>
      <c r="D12" s="2"/>
      <c r="E12" s="2"/>
    </row>
    <row r="13" spans="1:6" ht="15.75" customHeight="1" x14ac:dyDescent="0.25">
      <c r="A13" s="2"/>
      <c r="B13" s="2"/>
      <c r="C13" s="2"/>
      <c r="D13" s="2"/>
      <c r="E13" s="2"/>
    </row>
    <row r="14" spans="1:6" ht="15.75" customHeight="1" x14ac:dyDescent="0.25">
      <c r="A14" s="2"/>
      <c r="B14" s="2"/>
      <c r="C14" s="24" t="s">
        <v>129</v>
      </c>
      <c r="D14" s="2"/>
      <c r="E14" s="2"/>
      <c r="F14" s="23"/>
    </row>
    <row r="15" spans="1:6" ht="15.75" customHeight="1" x14ac:dyDescent="0.25">
      <c r="A15" s="2"/>
      <c r="B15" s="2"/>
      <c r="C15" s="2"/>
      <c r="D15" s="2"/>
      <c r="E15" s="2"/>
      <c r="F15" s="23"/>
    </row>
    <row r="16" spans="1:6" ht="15.75" customHeight="1" x14ac:dyDescent="0.25">
      <c r="A16" s="2"/>
      <c r="B16" s="2" t="s">
        <v>125</v>
      </c>
      <c r="C16" s="38">
        <v>81565549</v>
      </c>
      <c r="D16" s="15">
        <f t="shared" ref="D16:D20" si="0">C16/$C$20</f>
        <v>0.78821959173601985</v>
      </c>
      <c r="E16" s="2"/>
      <c r="F16" s="39"/>
    </row>
    <row r="17" spans="1:7" ht="15.75" customHeight="1" x14ac:dyDescent="0.25">
      <c r="A17" s="2"/>
      <c r="B17" s="2" t="s">
        <v>126</v>
      </c>
      <c r="C17" s="38">
        <v>5389208</v>
      </c>
      <c r="D17" s="15">
        <f t="shared" si="0"/>
        <v>5.2079332286974402E-2</v>
      </c>
      <c r="E17" s="2"/>
      <c r="F17" s="12"/>
    </row>
    <row r="18" spans="1:7" ht="15.75" customHeight="1" x14ac:dyDescent="0.25">
      <c r="A18" s="2"/>
      <c r="B18" s="2" t="s">
        <v>127</v>
      </c>
      <c r="C18" s="38">
        <v>7879476</v>
      </c>
      <c r="D18" s="15">
        <f t="shared" si="0"/>
        <v>7.6144370165567909E-2</v>
      </c>
      <c r="E18" s="2"/>
      <c r="F18" s="12"/>
    </row>
    <row r="19" spans="1:7" ht="15.75" customHeight="1" x14ac:dyDescent="0.25">
      <c r="A19" s="2"/>
      <c r="B19" s="2" t="s">
        <v>128</v>
      </c>
      <c r="C19" s="38">
        <v>8646510</v>
      </c>
      <c r="D19" s="15">
        <f t="shared" si="0"/>
        <v>8.3556705811437787E-2</v>
      </c>
      <c r="E19" s="2"/>
      <c r="F19" s="12"/>
    </row>
    <row r="20" spans="1:7" ht="12.5" x14ac:dyDescent="0.25">
      <c r="A20" s="2"/>
      <c r="B20" s="2"/>
      <c r="C20" s="2">
        <f>SUM(C15:C19)</f>
        <v>103480743</v>
      </c>
      <c r="D20" s="15">
        <f t="shared" si="0"/>
        <v>1</v>
      </c>
      <c r="E20" s="2"/>
      <c r="F20" s="2"/>
      <c r="G20" s="17"/>
    </row>
    <row r="21" spans="1:7" ht="12.5" x14ac:dyDescent="0.25">
      <c r="A21" s="2"/>
      <c r="E21" s="2"/>
      <c r="F21" s="2"/>
    </row>
    <row r="22" spans="1:7" ht="12.5" x14ac:dyDescent="0.25">
      <c r="A22" s="2"/>
      <c r="B22" s="40" t="s">
        <v>130</v>
      </c>
      <c r="E22" s="2"/>
      <c r="F22" s="2"/>
    </row>
    <row r="23" spans="1:7" ht="12.5" x14ac:dyDescent="0.25">
      <c r="A23" s="2"/>
      <c r="E23" s="2"/>
      <c r="F23" s="2"/>
    </row>
    <row r="24" spans="1:7" ht="12.5" x14ac:dyDescent="0.25">
      <c r="A24" s="2"/>
    </row>
    <row r="25" spans="1:7" ht="12.5" x14ac:dyDescent="0.25">
      <c r="A25" s="2"/>
    </row>
    <row r="26" spans="1:7" ht="12.5" x14ac:dyDescent="0.25">
      <c r="A26" s="2"/>
    </row>
  </sheetData>
  <hyperlinks>
    <hyperlink ref="B22" r:id="rId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B2:P1000"/>
  <sheetViews>
    <sheetView topLeftCell="A75" zoomScale="78" workbookViewId="0">
      <selection activeCell="M66" sqref="M66:P66"/>
    </sheetView>
  </sheetViews>
  <sheetFormatPr defaultColWidth="12.6328125" defaultRowHeight="15.75" customHeight="1" x14ac:dyDescent="0.25"/>
  <cols>
    <col min="2" max="2" width="30.90625" customWidth="1"/>
    <col min="3" max="14" width="13.7265625" bestFit="1" customWidth="1"/>
    <col min="15" max="16" width="12.81640625" bestFit="1" customWidth="1"/>
  </cols>
  <sheetData>
    <row r="2" spans="2:14" ht="15.75" customHeight="1" x14ac:dyDescent="0.25">
      <c r="B2" s="41" t="s">
        <v>131</v>
      </c>
      <c r="C2" s="41" t="s">
        <v>132</v>
      </c>
      <c r="D2" s="41" t="s">
        <v>133</v>
      </c>
      <c r="E2" s="41" t="s">
        <v>134</v>
      </c>
      <c r="F2" s="41" t="s">
        <v>135</v>
      </c>
      <c r="G2" s="41" t="s">
        <v>136</v>
      </c>
      <c r="H2" s="41" t="s">
        <v>137</v>
      </c>
      <c r="I2" s="41" t="s">
        <v>138</v>
      </c>
      <c r="J2" s="41" t="s">
        <v>139</v>
      </c>
      <c r="K2" s="41" t="s">
        <v>140</v>
      </c>
      <c r="L2" s="41" t="s">
        <v>141</v>
      </c>
      <c r="M2" s="41" t="s">
        <v>142</v>
      </c>
      <c r="N2" s="41" t="s">
        <v>143</v>
      </c>
    </row>
    <row r="3" spans="2:14" ht="15.75" customHeight="1" x14ac:dyDescent="0.25">
      <c r="B3" s="41" t="s">
        <v>144</v>
      </c>
      <c r="C3" s="12">
        <v>23160000000</v>
      </c>
      <c r="D3" s="12">
        <v>24430000000</v>
      </c>
      <c r="E3" s="12">
        <v>25350000000</v>
      </c>
      <c r="F3" s="12">
        <v>25050000000</v>
      </c>
      <c r="G3" s="12">
        <v>24010000000</v>
      </c>
      <c r="H3" s="12">
        <v>27270000000</v>
      </c>
      <c r="I3" s="12">
        <v>27140000000</v>
      </c>
      <c r="J3" s="12">
        <v>26850000000</v>
      </c>
      <c r="K3" s="12">
        <v>25490000000</v>
      </c>
      <c r="L3" s="12">
        <v>26210000000</v>
      </c>
      <c r="M3" s="12">
        <v>26750000000</v>
      </c>
      <c r="N3" s="12">
        <v>28830000000</v>
      </c>
    </row>
    <row r="4" spans="2:14" ht="15.75" customHeight="1" x14ac:dyDescent="0.25">
      <c r="B4" s="41" t="s">
        <v>3</v>
      </c>
      <c r="C4" s="12">
        <v>23160000000</v>
      </c>
      <c r="D4" s="12">
        <v>24430000000</v>
      </c>
      <c r="E4" s="12">
        <v>25350000000</v>
      </c>
      <c r="F4" s="12">
        <v>25050000000</v>
      </c>
      <c r="G4" s="12">
        <v>24010000000</v>
      </c>
      <c r="H4" s="12">
        <v>27270000000</v>
      </c>
      <c r="I4" s="12">
        <v>27140000000</v>
      </c>
      <c r="J4" s="12">
        <v>26850000000</v>
      </c>
      <c r="K4" s="12">
        <v>25490000000</v>
      </c>
      <c r="L4" s="12">
        <v>26210000000</v>
      </c>
      <c r="M4" s="12">
        <v>26750000000</v>
      </c>
      <c r="N4" s="12">
        <v>28830000000</v>
      </c>
    </row>
    <row r="5" spans="2:14" ht="15.75" customHeight="1" x14ac:dyDescent="0.25">
      <c r="B5" s="41" t="s">
        <v>4</v>
      </c>
      <c r="C5" s="12">
        <v>10220000000</v>
      </c>
      <c r="D5" s="12">
        <v>10680000000</v>
      </c>
      <c r="E5" s="12">
        <v>12110000000</v>
      </c>
      <c r="F5" s="12">
        <v>10150000000</v>
      </c>
      <c r="G5" s="12">
        <v>9640000000</v>
      </c>
      <c r="H5" s="12">
        <v>10300000000</v>
      </c>
      <c r="I5" s="12">
        <v>10320000000</v>
      </c>
      <c r="J5" s="12">
        <v>9840000000</v>
      </c>
      <c r="K5" s="12">
        <v>9440000000</v>
      </c>
      <c r="L5" s="12">
        <v>9730000000</v>
      </c>
      <c r="M5" s="12">
        <v>10480000000</v>
      </c>
      <c r="N5" s="12">
        <v>10350000000</v>
      </c>
    </row>
    <row r="6" spans="2:14" ht="15.75" customHeight="1" x14ac:dyDescent="0.25">
      <c r="B6" s="41" t="s">
        <v>5</v>
      </c>
      <c r="C6" s="12">
        <v>12940000000</v>
      </c>
      <c r="D6" s="12">
        <v>13740000000</v>
      </c>
      <c r="E6" s="12">
        <v>13240000000</v>
      </c>
      <c r="F6" s="12">
        <v>14900000000</v>
      </c>
      <c r="G6" s="12">
        <v>14380000000</v>
      </c>
      <c r="H6" s="12">
        <v>16970000000</v>
      </c>
      <c r="I6" s="12">
        <v>16830000000</v>
      </c>
      <c r="J6" s="12">
        <v>17020000000</v>
      </c>
      <c r="K6" s="12">
        <v>16040000000</v>
      </c>
      <c r="L6" s="12">
        <v>16480000000</v>
      </c>
      <c r="M6" s="12">
        <v>16270000000</v>
      </c>
      <c r="N6" s="12">
        <v>18480000000</v>
      </c>
    </row>
    <row r="7" spans="2:14" ht="15.75" customHeight="1" x14ac:dyDescent="0.25">
      <c r="B7" s="41" t="s">
        <v>6</v>
      </c>
      <c r="C7" s="12">
        <v>4410000000</v>
      </c>
      <c r="D7" s="12">
        <v>5030000000</v>
      </c>
      <c r="E7" s="12">
        <v>4720000000</v>
      </c>
      <c r="F7" s="12">
        <v>3930000000</v>
      </c>
      <c r="G7" s="12">
        <v>4400000000</v>
      </c>
      <c r="H7" s="12">
        <v>5060000000</v>
      </c>
      <c r="I7" s="12">
        <v>5480000000</v>
      </c>
      <c r="J7" s="12">
        <v>5220000000</v>
      </c>
      <c r="K7" s="12">
        <v>4590000000</v>
      </c>
      <c r="L7" s="12">
        <v>4910000000</v>
      </c>
      <c r="M7" s="12">
        <v>3980000000</v>
      </c>
      <c r="N7" s="12">
        <v>3650000000</v>
      </c>
    </row>
    <row r="8" spans="2:14" ht="15.75" customHeight="1" x14ac:dyDescent="0.25">
      <c r="B8" s="41" t="s">
        <v>7</v>
      </c>
      <c r="C8" s="12">
        <v>3580000000</v>
      </c>
      <c r="D8" s="12">
        <v>3970000000</v>
      </c>
      <c r="E8" s="12">
        <v>4090000000</v>
      </c>
      <c r="F8" s="12">
        <v>3750000000</v>
      </c>
      <c r="G8" s="12">
        <v>3910000000</v>
      </c>
      <c r="H8" s="12">
        <v>4350000000</v>
      </c>
      <c r="I8" s="12">
        <v>4480000000</v>
      </c>
      <c r="J8" s="12">
        <v>4170000000</v>
      </c>
      <c r="K8" s="12">
        <v>4460000000</v>
      </c>
      <c r="L8" s="12">
        <v>4420000000</v>
      </c>
      <c r="M8" s="12">
        <v>4470000000</v>
      </c>
      <c r="N8" s="12">
        <v>4390000000</v>
      </c>
    </row>
    <row r="9" spans="2:14" ht="15.75" customHeight="1" x14ac:dyDescent="0.25">
      <c r="B9" s="41" t="s">
        <v>8</v>
      </c>
      <c r="C9" s="12">
        <v>8000000000</v>
      </c>
      <c r="D9" s="12">
        <v>9000000000</v>
      </c>
      <c r="E9" s="12">
        <v>8810000000</v>
      </c>
      <c r="F9" s="12">
        <v>7680000000</v>
      </c>
      <c r="G9" s="12">
        <v>8310000000</v>
      </c>
      <c r="H9" s="12">
        <v>9410000000</v>
      </c>
      <c r="I9" s="12">
        <v>9960000000</v>
      </c>
      <c r="J9" s="12">
        <v>9390000000</v>
      </c>
      <c r="K9" s="12">
        <v>9050000000</v>
      </c>
      <c r="L9" s="12">
        <v>9330000000</v>
      </c>
      <c r="M9" s="12">
        <v>8450000000</v>
      </c>
      <c r="N9" s="12">
        <v>8040000000</v>
      </c>
    </row>
    <row r="10" spans="2:14" ht="15.75" customHeight="1" x14ac:dyDescent="0.25">
      <c r="B10" s="41" t="s">
        <v>9</v>
      </c>
      <c r="C10" s="12">
        <v>4950000000</v>
      </c>
      <c r="D10" s="12">
        <v>4740000000</v>
      </c>
      <c r="E10" s="12">
        <v>4430000000</v>
      </c>
      <c r="F10" s="12">
        <v>7220000000</v>
      </c>
      <c r="G10" s="12">
        <v>6060000000</v>
      </c>
      <c r="H10" s="12">
        <v>7560000000</v>
      </c>
      <c r="I10" s="12">
        <v>6870000000</v>
      </c>
      <c r="J10" s="12">
        <v>7620000000</v>
      </c>
      <c r="K10" s="12">
        <v>6990000000</v>
      </c>
      <c r="L10" s="12">
        <v>7150000000</v>
      </c>
      <c r="M10" s="12">
        <v>7820000000</v>
      </c>
      <c r="N10" s="12">
        <v>10440000000</v>
      </c>
    </row>
    <row r="11" spans="2:14" ht="15.75" customHeight="1" x14ac:dyDescent="0.25">
      <c r="B11" s="41" t="s">
        <v>10</v>
      </c>
      <c r="C11" s="12">
        <v>0</v>
      </c>
      <c r="D11" s="12">
        <v>0</v>
      </c>
      <c r="E11" s="12">
        <v>-650000000</v>
      </c>
      <c r="F11" s="12">
        <v>0</v>
      </c>
      <c r="G11" s="12">
        <v>0</v>
      </c>
      <c r="H11" s="12">
        <v>0</v>
      </c>
      <c r="I11" s="12">
        <v>-884000000</v>
      </c>
      <c r="J11" s="12">
        <v>0</v>
      </c>
      <c r="K11" s="12">
        <v>0</v>
      </c>
      <c r="L11" s="12">
        <v>0</v>
      </c>
      <c r="M11" s="12">
        <v>-598000000</v>
      </c>
      <c r="N11" s="12">
        <v>0</v>
      </c>
    </row>
    <row r="12" spans="2:14" ht="15.75" customHeight="1" x14ac:dyDescent="0.25">
      <c r="B12" s="41" t="s">
        <v>11</v>
      </c>
      <c r="C12" s="12">
        <v>506000000</v>
      </c>
      <c r="D12" s="12">
        <v>1900000000</v>
      </c>
      <c r="E12" s="12">
        <v>1240000000</v>
      </c>
      <c r="F12" s="12">
        <v>1250000000</v>
      </c>
      <c r="G12" s="12">
        <v>1220000000</v>
      </c>
      <c r="H12" s="12">
        <v>1700000000</v>
      </c>
      <c r="I12" s="12">
        <v>2140000000</v>
      </c>
      <c r="J12" s="12">
        <v>1460000000</v>
      </c>
      <c r="K12" s="12">
        <v>1290000000</v>
      </c>
      <c r="L12" s="12">
        <v>1860000000</v>
      </c>
      <c r="M12" s="12">
        <v>1270000000</v>
      </c>
      <c r="N12" s="12">
        <v>1750000000</v>
      </c>
    </row>
    <row r="13" spans="2:14" ht="15.75" customHeight="1" x14ac:dyDescent="0.25">
      <c r="B13" s="41" t="s">
        <v>12</v>
      </c>
      <c r="C13" s="12">
        <v>506000000</v>
      </c>
      <c r="D13" s="12">
        <v>1900000000</v>
      </c>
      <c r="E13" s="12">
        <v>592000000</v>
      </c>
      <c r="F13" s="12">
        <v>1250000000</v>
      </c>
      <c r="G13" s="12">
        <v>1220000000</v>
      </c>
      <c r="H13" s="12">
        <v>1700000000</v>
      </c>
      <c r="I13" s="12">
        <v>1250000000</v>
      </c>
      <c r="J13" s="12">
        <v>1460000000</v>
      </c>
      <c r="K13" s="12">
        <v>1290000000</v>
      </c>
      <c r="L13" s="12">
        <v>1860000000</v>
      </c>
      <c r="M13" s="12">
        <v>668000000</v>
      </c>
      <c r="N13" s="12">
        <v>1750000000</v>
      </c>
    </row>
    <row r="14" spans="2:14" ht="15.75" customHeight="1" x14ac:dyDescent="0.25">
      <c r="B14" s="41" t="s">
        <v>13</v>
      </c>
      <c r="C14" s="12">
        <v>865000000</v>
      </c>
      <c r="D14" s="12">
        <v>1400000000</v>
      </c>
      <c r="E14" s="12">
        <v>-594000000</v>
      </c>
      <c r="F14" s="12">
        <v>-387000000</v>
      </c>
      <c r="G14" s="12">
        <v>1460000000</v>
      </c>
      <c r="H14" s="12">
        <v>-400000000</v>
      </c>
      <c r="I14" s="12">
        <v>-811000000</v>
      </c>
      <c r="J14" s="12">
        <v>15010000</v>
      </c>
      <c r="K14" s="12">
        <v>-239000000</v>
      </c>
      <c r="L14" s="12">
        <v>-1060000000</v>
      </c>
      <c r="M14" s="12">
        <v>1540000000</v>
      </c>
      <c r="N14" s="12">
        <v>1800000</v>
      </c>
    </row>
    <row r="15" spans="2:14" ht="15.75" customHeight="1" x14ac:dyDescent="0.25">
      <c r="B15" s="41" t="s">
        <v>14</v>
      </c>
      <c r="C15" s="12">
        <v>121000000</v>
      </c>
      <c r="D15" s="12">
        <v>164000000</v>
      </c>
      <c r="E15" s="12">
        <v>345000000</v>
      </c>
      <c r="F15" s="12">
        <v>258000000</v>
      </c>
      <c r="G15" s="12">
        <v>121000000</v>
      </c>
      <c r="H15" s="12">
        <v>240000000</v>
      </c>
      <c r="I15" s="12">
        <v>435000000</v>
      </c>
      <c r="J15" s="12">
        <v>194000000</v>
      </c>
      <c r="K15" s="12">
        <v>85690000</v>
      </c>
      <c r="L15" s="12">
        <v>43600000</v>
      </c>
      <c r="M15" s="12">
        <v>279000000</v>
      </c>
      <c r="N15" s="12">
        <v>255000000</v>
      </c>
    </row>
    <row r="16" spans="2:14" ht="15.75" customHeight="1" x14ac:dyDescent="0.25">
      <c r="B16" s="41" t="s">
        <v>15</v>
      </c>
      <c r="C16" s="12">
        <v>6440000000</v>
      </c>
      <c r="D16" s="12">
        <v>8210000000</v>
      </c>
      <c r="E16" s="12">
        <v>4780000000</v>
      </c>
      <c r="F16" s="12">
        <v>8340000000</v>
      </c>
      <c r="G16" s="12">
        <v>8870000000</v>
      </c>
      <c r="H16" s="12">
        <v>9100000000</v>
      </c>
      <c r="I16" s="12">
        <v>7740000000</v>
      </c>
      <c r="J16" s="12">
        <v>9290000000</v>
      </c>
      <c r="K16" s="12">
        <v>8130000000</v>
      </c>
      <c r="L16" s="12">
        <v>8000000000</v>
      </c>
      <c r="M16" s="12">
        <v>10300000000</v>
      </c>
      <c r="N16" s="12">
        <v>12450000000</v>
      </c>
    </row>
    <row r="17" spans="2:14" ht="15.75" customHeight="1" x14ac:dyDescent="0.25">
      <c r="B17" s="41" t="s">
        <v>16</v>
      </c>
      <c r="C17" s="12">
        <v>-707000000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</row>
    <row r="18" spans="2:14" ht="15.75" customHeight="1" x14ac:dyDescent="0.25">
      <c r="B18" s="41" t="s">
        <v>18</v>
      </c>
      <c r="C18" s="12">
        <v>5730000000</v>
      </c>
      <c r="D18" s="12">
        <v>8210000000</v>
      </c>
      <c r="E18" s="12">
        <v>4780000000</v>
      </c>
      <c r="F18" s="12">
        <v>8340000000</v>
      </c>
      <c r="G18" s="12">
        <v>8870000000</v>
      </c>
      <c r="H18" s="12">
        <v>9100000000</v>
      </c>
      <c r="I18" s="12">
        <v>7740000000</v>
      </c>
      <c r="J18" s="12">
        <v>9290000000</v>
      </c>
      <c r="K18" s="12">
        <v>8130000000</v>
      </c>
      <c r="L18" s="12">
        <v>8000000000</v>
      </c>
      <c r="M18" s="12">
        <v>10300000000</v>
      </c>
      <c r="N18" s="12">
        <v>12450000000</v>
      </c>
    </row>
    <row r="19" spans="2:14" ht="15.75" customHeight="1" x14ac:dyDescent="0.25">
      <c r="B19" s="41" t="s">
        <v>19</v>
      </c>
      <c r="C19" s="12">
        <v>1260000000</v>
      </c>
      <c r="D19" s="12">
        <v>1590000000</v>
      </c>
      <c r="E19" s="12">
        <v>967000000</v>
      </c>
      <c r="F19" s="12">
        <v>1630000000</v>
      </c>
      <c r="G19" s="12">
        <v>712000000</v>
      </c>
      <c r="H19" s="12">
        <v>1290000000</v>
      </c>
      <c r="I19" s="12">
        <v>1070000000</v>
      </c>
      <c r="J19" s="12">
        <v>1490000000</v>
      </c>
      <c r="K19" s="12">
        <v>1300000000</v>
      </c>
      <c r="L19" s="12">
        <v>1290000000</v>
      </c>
      <c r="M19" s="12">
        <v>1390000000</v>
      </c>
      <c r="N19" s="12">
        <v>1910000000</v>
      </c>
    </row>
    <row r="20" spans="2:14" ht="12.5" x14ac:dyDescent="0.25">
      <c r="B20" s="41" t="s">
        <v>20</v>
      </c>
      <c r="C20" s="12">
        <v>4470000000</v>
      </c>
      <c r="D20" s="12">
        <v>6620000000</v>
      </c>
      <c r="E20" s="12">
        <v>3810000000</v>
      </c>
      <c r="F20" s="12">
        <v>6710000000</v>
      </c>
      <c r="G20" s="12">
        <v>8160000000</v>
      </c>
      <c r="H20" s="12">
        <v>7810000000</v>
      </c>
      <c r="I20" s="12">
        <v>6680000000</v>
      </c>
      <c r="J20" s="12">
        <v>7800000000</v>
      </c>
      <c r="K20" s="12">
        <v>6830000000</v>
      </c>
      <c r="L20" s="12">
        <v>6710000000</v>
      </c>
      <c r="M20" s="12">
        <v>8920000000</v>
      </c>
      <c r="N20" s="12">
        <v>10550000000</v>
      </c>
    </row>
    <row r="21" spans="2:14" ht="12.5" x14ac:dyDescent="0.25">
      <c r="B21" s="41" t="s">
        <v>145</v>
      </c>
      <c r="C21" s="12">
        <v>625000000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</row>
    <row r="22" spans="2:14" ht="12.5" x14ac:dyDescent="0.25">
      <c r="B22" s="41" t="s">
        <v>146</v>
      </c>
      <c r="C22" s="12">
        <v>5100000000</v>
      </c>
      <c r="D22" s="12">
        <v>6620000000</v>
      </c>
      <c r="E22" s="12">
        <v>3810000000</v>
      </c>
      <c r="F22" s="12">
        <v>6710000000</v>
      </c>
      <c r="G22" s="12">
        <v>8160000000</v>
      </c>
      <c r="H22" s="12">
        <v>7810000000</v>
      </c>
      <c r="I22" s="12">
        <v>6680000000</v>
      </c>
      <c r="J22" s="12">
        <v>7800000000</v>
      </c>
      <c r="K22" s="12">
        <v>6830000000</v>
      </c>
      <c r="L22" s="12">
        <v>6710000000</v>
      </c>
      <c r="M22" s="12">
        <v>8920000000</v>
      </c>
      <c r="N22" s="12">
        <v>10550000000</v>
      </c>
    </row>
    <row r="23" spans="2:14" ht="12.5" x14ac:dyDescent="0.25">
      <c r="B23" s="41" t="s">
        <v>147</v>
      </c>
      <c r="C23" s="12">
        <v>195000000</v>
      </c>
      <c r="D23" s="12">
        <v>78360000</v>
      </c>
      <c r="E23" s="12">
        <v>143000000</v>
      </c>
      <c r="F23" s="12">
        <v>44240000</v>
      </c>
      <c r="G23" s="12">
        <v>83150000</v>
      </c>
      <c r="H23" s="12">
        <v>26010000</v>
      </c>
      <c r="I23" s="12">
        <v>-94070000</v>
      </c>
      <c r="J23" s="12">
        <v>-168000000</v>
      </c>
      <c r="K23" s="12">
        <v>-69850000</v>
      </c>
      <c r="L23" s="12">
        <v>-168000000</v>
      </c>
      <c r="M23" s="12">
        <v>-152000000</v>
      </c>
      <c r="N23" s="12">
        <v>-246000000</v>
      </c>
    </row>
    <row r="24" spans="2:14" ht="12.5" x14ac:dyDescent="0.25">
      <c r="B24" s="41" t="s">
        <v>148</v>
      </c>
      <c r="C24" s="12">
        <v>5290000000</v>
      </c>
      <c r="D24" s="12">
        <v>6700000000</v>
      </c>
      <c r="E24" s="12">
        <v>3950000000</v>
      </c>
      <c r="F24" s="12">
        <v>6750000000</v>
      </c>
      <c r="G24" s="12">
        <v>8240000000</v>
      </c>
      <c r="H24" s="12">
        <v>7840000000</v>
      </c>
      <c r="I24" s="12">
        <v>6580000000</v>
      </c>
      <c r="J24" s="12">
        <v>7630000000</v>
      </c>
      <c r="K24" s="12">
        <v>6760000000</v>
      </c>
      <c r="L24" s="12">
        <v>6540000000</v>
      </c>
      <c r="M24" s="12">
        <v>8770000000</v>
      </c>
      <c r="N24" s="12">
        <v>10300000000</v>
      </c>
    </row>
    <row r="25" spans="2:14" ht="12.5" x14ac:dyDescent="0.25">
      <c r="B25" s="41" t="s">
        <v>149</v>
      </c>
      <c r="C25" s="12">
        <v>5290000000</v>
      </c>
      <c r="D25" s="12">
        <v>6700000000</v>
      </c>
      <c r="E25" s="12">
        <v>3950000000</v>
      </c>
      <c r="F25" s="12">
        <v>6750000000</v>
      </c>
      <c r="G25" s="12">
        <v>8240000000</v>
      </c>
      <c r="H25" s="12">
        <v>7840000000</v>
      </c>
      <c r="I25" s="12">
        <v>6580000000</v>
      </c>
      <c r="J25" s="12">
        <v>7630000000</v>
      </c>
      <c r="K25" s="12">
        <v>6760000000</v>
      </c>
      <c r="L25" s="12">
        <v>6540000000</v>
      </c>
      <c r="M25" s="12">
        <v>8770000000</v>
      </c>
      <c r="N25" s="12">
        <v>10300000000</v>
      </c>
    </row>
    <row r="26" spans="2:14" ht="12.5" x14ac:dyDescent="0.25">
      <c r="B26" s="41" t="s">
        <v>150</v>
      </c>
      <c r="C26" s="12">
        <v>4670000000</v>
      </c>
      <c r="D26" s="12">
        <v>6700000000</v>
      </c>
      <c r="E26" s="12">
        <v>3950000000</v>
      </c>
      <c r="F26" s="12">
        <v>6750000000</v>
      </c>
      <c r="G26" s="12">
        <v>8240000000</v>
      </c>
      <c r="H26" s="12">
        <v>7840000000</v>
      </c>
      <c r="I26" s="12">
        <v>6580000000</v>
      </c>
      <c r="J26" s="12">
        <v>7630000000</v>
      </c>
      <c r="K26" s="12">
        <v>6760000000</v>
      </c>
      <c r="L26" s="12">
        <v>6540000000</v>
      </c>
      <c r="M26" s="12">
        <v>8770000000</v>
      </c>
      <c r="N26" s="12">
        <v>10300000000</v>
      </c>
    </row>
    <row r="27" spans="2:14" ht="12.5" x14ac:dyDescent="0.25">
      <c r="B27" s="32" t="s">
        <v>151</v>
      </c>
      <c r="C27" s="12">
        <v>3270000000</v>
      </c>
      <c r="D27" s="12">
        <v>3260000000</v>
      </c>
      <c r="E27" s="12">
        <v>3260000000</v>
      </c>
      <c r="F27" s="12">
        <v>3220000000</v>
      </c>
      <c r="G27" s="12">
        <v>3220000000</v>
      </c>
      <c r="H27" s="12">
        <v>3210000000</v>
      </c>
      <c r="I27" s="12">
        <v>3210000000</v>
      </c>
      <c r="J27" s="12">
        <v>3210000000</v>
      </c>
      <c r="K27" s="12">
        <v>3220000000</v>
      </c>
      <c r="L27" s="12">
        <v>3200000000</v>
      </c>
      <c r="M27" s="12">
        <v>3200000000</v>
      </c>
      <c r="N27" s="12">
        <v>3170000000</v>
      </c>
    </row>
    <row r="28" spans="2:14" ht="12.5" x14ac:dyDescent="0.25"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</row>
    <row r="29" spans="2:14" ht="12.5" x14ac:dyDescent="0.25">
      <c r="B29" s="32" t="s">
        <v>23</v>
      </c>
      <c r="C29" s="20">
        <v>16460000000</v>
      </c>
      <c r="D29" s="20">
        <v>18000000000</v>
      </c>
      <c r="E29" s="20">
        <v>24890000000</v>
      </c>
      <c r="F29" s="20">
        <v>13700000000</v>
      </c>
      <c r="G29" s="20">
        <v>12770000000</v>
      </c>
      <c r="H29" s="20">
        <v>15120000000</v>
      </c>
      <c r="I29" s="20">
        <v>21430000000</v>
      </c>
      <c r="J29" s="20">
        <v>43030000000</v>
      </c>
      <c r="K29" s="20">
        <v>18980000000</v>
      </c>
      <c r="L29" s="20">
        <v>20180000000</v>
      </c>
      <c r="M29" s="20">
        <v>51380000000</v>
      </c>
      <c r="N29" s="20">
        <v>41750000000</v>
      </c>
    </row>
    <row r="30" spans="2:14" ht="12.5" x14ac:dyDescent="0.25">
      <c r="B30" s="32" t="s">
        <v>24</v>
      </c>
      <c r="C30" s="20">
        <v>95080000000</v>
      </c>
      <c r="D30" s="20">
        <v>98240000000</v>
      </c>
      <c r="E30" s="20">
        <v>92640000000</v>
      </c>
      <c r="F30" s="20">
        <v>107000000000</v>
      </c>
      <c r="G30" s="20">
        <v>97040000000</v>
      </c>
      <c r="H30" s="20">
        <v>95710000000</v>
      </c>
      <c r="I30" s="20">
        <v>105000000000</v>
      </c>
      <c r="J30" s="20">
        <v>91570000000</v>
      </c>
      <c r="K30" s="20">
        <v>104000000000</v>
      </c>
      <c r="L30" s="20">
        <v>104000000000</v>
      </c>
      <c r="M30" s="20">
        <v>86290000000</v>
      </c>
      <c r="N30" s="20">
        <v>98370000000</v>
      </c>
    </row>
    <row r="31" spans="2:14" ht="12.5" x14ac:dyDescent="0.25">
      <c r="B31" s="32" t="s">
        <v>25</v>
      </c>
      <c r="C31" s="20">
        <v>112000000000</v>
      </c>
      <c r="D31" s="20">
        <v>116000000000</v>
      </c>
      <c r="E31" s="20">
        <v>118000000000</v>
      </c>
      <c r="F31" s="20">
        <v>120000000000</v>
      </c>
      <c r="G31" s="20">
        <v>110000000000</v>
      </c>
      <c r="H31" s="20">
        <v>111000000000</v>
      </c>
      <c r="I31" s="20">
        <v>127000000000</v>
      </c>
      <c r="J31" s="20">
        <v>135000000000</v>
      </c>
      <c r="K31" s="20">
        <v>123000000000</v>
      </c>
      <c r="L31" s="20">
        <v>124000000000</v>
      </c>
      <c r="M31" s="20">
        <v>138000000000</v>
      </c>
      <c r="N31" s="20">
        <v>140000000000</v>
      </c>
    </row>
    <row r="32" spans="2:14" ht="12.5" x14ac:dyDescent="0.25">
      <c r="B32" s="32" t="s">
        <v>26</v>
      </c>
      <c r="C32" s="20">
        <v>5210000000</v>
      </c>
      <c r="D32" s="20">
        <v>5210000000</v>
      </c>
      <c r="E32" s="20">
        <v>5000000000</v>
      </c>
      <c r="F32" s="20">
        <v>6090000000</v>
      </c>
      <c r="G32" s="20">
        <v>5340000000</v>
      </c>
      <c r="H32" s="20">
        <v>6490000000</v>
      </c>
      <c r="I32" s="20">
        <v>6420000000</v>
      </c>
      <c r="J32" s="20">
        <v>7770000000</v>
      </c>
      <c r="K32" s="20">
        <v>6360000000</v>
      </c>
      <c r="L32" s="20">
        <v>6170000000</v>
      </c>
      <c r="M32" s="20">
        <v>5670000000</v>
      </c>
      <c r="N32" s="20">
        <v>6740000000</v>
      </c>
    </row>
    <row r="33" spans="2:14" ht="12.5" x14ac:dyDescent="0.25">
      <c r="B33" s="32" t="s">
        <v>27</v>
      </c>
      <c r="C33" s="20">
        <v>0</v>
      </c>
      <c r="D33" s="20">
        <v>0</v>
      </c>
      <c r="E33" s="20">
        <v>1410000000</v>
      </c>
      <c r="F33" s="20">
        <v>0</v>
      </c>
      <c r="G33" s="20">
        <v>0</v>
      </c>
      <c r="H33" s="20">
        <v>0</v>
      </c>
      <c r="I33" s="20">
        <v>2780000000</v>
      </c>
      <c r="J33" s="20">
        <v>0</v>
      </c>
      <c r="K33" s="20">
        <v>0</v>
      </c>
      <c r="L33" s="20">
        <v>0</v>
      </c>
      <c r="M33" s="20">
        <v>2460000000</v>
      </c>
      <c r="N33" s="20">
        <v>0</v>
      </c>
    </row>
    <row r="34" spans="2:14" ht="12.5" x14ac:dyDescent="0.25">
      <c r="B34" s="32" t="s">
        <v>28</v>
      </c>
      <c r="C34" s="20">
        <v>0</v>
      </c>
      <c r="D34" s="20">
        <v>0</v>
      </c>
      <c r="E34" s="20">
        <v>43310000</v>
      </c>
      <c r="F34" s="20">
        <v>0</v>
      </c>
      <c r="G34" s="20">
        <v>0</v>
      </c>
      <c r="H34" s="20">
        <v>0</v>
      </c>
      <c r="I34" s="20">
        <v>45570000</v>
      </c>
      <c r="J34" s="20">
        <v>0</v>
      </c>
      <c r="K34" s="20">
        <v>0</v>
      </c>
      <c r="L34" s="20">
        <v>0</v>
      </c>
      <c r="M34" s="20">
        <v>25300000</v>
      </c>
      <c r="N34" s="20">
        <v>0</v>
      </c>
    </row>
    <row r="35" spans="2:14" ht="12.5" x14ac:dyDescent="0.25">
      <c r="B35" s="32" t="s">
        <v>29</v>
      </c>
      <c r="C35" s="20">
        <v>5210000000</v>
      </c>
      <c r="D35" s="20">
        <v>5210000000</v>
      </c>
      <c r="E35" s="20">
        <v>6460000000</v>
      </c>
      <c r="F35" s="20">
        <v>6090000000</v>
      </c>
      <c r="G35" s="20">
        <v>5340000000</v>
      </c>
      <c r="H35" s="20">
        <v>6490000000</v>
      </c>
      <c r="I35" s="20">
        <v>9250000000</v>
      </c>
      <c r="J35" s="20">
        <v>7770000000</v>
      </c>
      <c r="K35" s="20">
        <v>6360000000</v>
      </c>
      <c r="L35" s="20">
        <v>6170000000</v>
      </c>
      <c r="M35" s="20">
        <v>8160000000</v>
      </c>
      <c r="N35" s="20">
        <v>6740000000</v>
      </c>
    </row>
    <row r="36" spans="2:14" ht="12.5" x14ac:dyDescent="0.25">
      <c r="B36" s="32" t="s">
        <v>30</v>
      </c>
      <c r="C36" s="20">
        <v>844000000</v>
      </c>
      <c r="D36" s="20">
        <v>933000000</v>
      </c>
      <c r="E36" s="20">
        <v>994000000</v>
      </c>
      <c r="F36" s="20">
        <v>876000000</v>
      </c>
      <c r="G36" s="20">
        <v>807000000</v>
      </c>
      <c r="H36" s="20">
        <v>722000000</v>
      </c>
      <c r="I36" s="20">
        <v>695000000</v>
      </c>
      <c r="J36" s="20">
        <v>604000000</v>
      </c>
      <c r="K36" s="20">
        <v>574000000</v>
      </c>
      <c r="L36" s="20">
        <v>614000000</v>
      </c>
      <c r="M36" s="20">
        <v>572000000</v>
      </c>
      <c r="N36" s="20">
        <v>518000000</v>
      </c>
    </row>
    <row r="37" spans="2:14" ht="12.5" x14ac:dyDescent="0.25">
      <c r="B37" s="32" t="s">
        <v>31</v>
      </c>
      <c r="C37" s="20">
        <v>0</v>
      </c>
      <c r="D37" s="20">
        <v>0</v>
      </c>
      <c r="E37" s="20">
        <v>3010000000</v>
      </c>
      <c r="F37" s="20">
        <v>0</v>
      </c>
      <c r="G37" s="20">
        <v>0</v>
      </c>
      <c r="H37" s="20">
        <v>0</v>
      </c>
      <c r="I37" s="20">
        <v>2950000000</v>
      </c>
      <c r="J37" s="20">
        <v>0</v>
      </c>
      <c r="K37" s="20">
        <v>0</v>
      </c>
      <c r="L37" s="20">
        <v>0</v>
      </c>
      <c r="M37" s="20">
        <v>3610000000</v>
      </c>
      <c r="N37" s="20">
        <v>0</v>
      </c>
    </row>
    <row r="38" spans="2:14" ht="12.5" x14ac:dyDescent="0.25">
      <c r="B38" s="32" t="s">
        <v>33</v>
      </c>
      <c r="C38" s="20">
        <v>3090000000</v>
      </c>
      <c r="D38" s="20">
        <v>2840000000</v>
      </c>
      <c r="E38" s="20">
        <v>2700000000</v>
      </c>
      <c r="F38" s="20">
        <v>3080000000</v>
      </c>
      <c r="G38" s="20">
        <v>2910000000</v>
      </c>
      <c r="H38" s="20">
        <v>3040000000</v>
      </c>
      <c r="I38" s="20">
        <v>2780000000</v>
      </c>
      <c r="J38" s="20">
        <v>3060000000</v>
      </c>
      <c r="K38" s="20">
        <v>2870000000</v>
      </c>
      <c r="L38" s="20">
        <v>2990000000</v>
      </c>
      <c r="M38" s="20">
        <v>3090000000</v>
      </c>
      <c r="N38" s="20">
        <v>3640000000</v>
      </c>
    </row>
    <row r="39" spans="2:14" ht="12.5" x14ac:dyDescent="0.25">
      <c r="B39" s="32" t="s">
        <v>34</v>
      </c>
      <c r="C39" s="20">
        <v>7320000000</v>
      </c>
      <c r="D39" s="20">
        <v>6370000000</v>
      </c>
      <c r="E39" s="20">
        <v>919000000</v>
      </c>
      <c r="F39" s="20">
        <v>5050000000</v>
      </c>
      <c r="G39" s="20">
        <v>5350000000</v>
      </c>
      <c r="H39" s="20">
        <v>6480000000</v>
      </c>
      <c r="I39" s="20">
        <v>216000000</v>
      </c>
      <c r="J39" s="20">
        <v>5770000000</v>
      </c>
      <c r="K39" s="20">
        <v>5490000000</v>
      </c>
      <c r="L39" s="20">
        <v>6810000000</v>
      </c>
      <c r="M39" s="20">
        <v>224000000</v>
      </c>
      <c r="N39" s="20">
        <v>6650000000</v>
      </c>
    </row>
    <row r="40" spans="2:14" ht="12.5" x14ac:dyDescent="0.25">
      <c r="B40" s="32" t="s">
        <v>35</v>
      </c>
      <c r="C40" s="20">
        <v>128000000000</v>
      </c>
      <c r="D40" s="20">
        <v>132000000000</v>
      </c>
      <c r="E40" s="20">
        <v>132000000000</v>
      </c>
      <c r="F40" s="20">
        <v>136000000000</v>
      </c>
      <c r="G40" s="20">
        <v>124000000000</v>
      </c>
      <c r="H40" s="20">
        <v>128000000000</v>
      </c>
      <c r="I40" s="20">
        <v>143000000000</v>
      </c>
      <c r="J40" s="20">
        <v>152000000000</v>
      </c>
      <c r="K40" s="20">
        <v>138000000000</v>
      </c>
      <c r="L40" s="20">
        <v>141000000000</v>
      </c>
      <c r="M40" s="20">
        <v>153000000000</v>
      </c>
      <c r="N40" s="20">
        <v>158000000000</v>
      </c>
    </row>
    <row r="41" spans="2:14" ht="12.5" x14ac:dyDescent="0.25">
      <c r="B41" s="32" t="s">
        <v>36</v>
      </c>
      <c r="C41" s="20">
        <v>0</v>
      </c>
      <c r="D41" s="20">
        <v>0</v>
      </c>
      <c r="E41" s="20">
        <v>13500000000</v>
      </c>
      <c r="F41" s="20">
        <v>0</v>
      </c>
      <c r="G41" s="20">
        <v>0</v>
      </c>
      <c r="H41" s="20">
        <v>0</v>
      </c>
      <c r="I41" s="20">
        <v>15750000000</v>
      </c>
      <c r="J41" s="20">
        <v>0</v>
      </c>
      <c r="K41" s="20">
        <v>0</v>
      </c>
      <c r="L41" s="20">
        <v>0</v>
      </c>
      <c r="M41" s="20">
        <v>16240000000</v>
      </c>
      <c r="N41" s="20">
        <v>0</v>
      </c>
    </row>
    <row r="42" spans="2:14" ht="12.5" x14ac:dyDescent="0.25">
      <c r="B42" s="32" t="s">
        <v>37</v>
      </c>
      <c r="C42" s="20">
        <v>0</v>
      </c>
      <c r="D42" s="20">
        <v>0</v>
      </c>
      <c r="E42" s="20">
        <v>-6270000000</v>
      </c>
      <c r="F42" s="20">
        <v>0</v>
      </c>
      <c r="G42" s="20">
        <v>0</v>
      </c>
      <c r="H42" s="20">
        <v>0</v>
      </c>
      <c r="I42" s="20">
        <v>-6920000000</v>
      </c>
      <c r="J42" s="20">
        <v>0</v>
      </c>
      <c r="K42" s="20">
        <v>0</v>
      </c>
      <c r="L42" s="20">
        <v>0</v>
      </c>
      <c r="M42" s="20">
        <v>-7180000000</v>
      </c>
      <c r="N42" s="20">
        <v>0</v>
      </c>
    </row>
    <row r="43" spans="2:14" ht="12.5" x14ac:dyDescent="0.25">
      <c r="B43" s="32" t="s">
        <v>38</v>
      </c>
      <c r="C43" s="20">
        <v>6020000000</v>
      </c>
      <c r="D43" s="20">
        <v>6170000000</v>
      </c>
      <c r="E43" s="20">
        <v>7230000000</v>
      </c>
      <c r="F43" s="20">
        <v>6620000000</v>
      </c>
      <c r="G43" s="20">
        <v>7350000000</v>
      </c>
      <c r="H43" s="20">
        <v>7580000000</v>
      </c>
      <c r="I43" s="20">
        <v>8820000000</v>
      </c>
      <c r="J43" s="20">
        <v>8060000000</v>
      </c>
      <c r="K43" s="20">
        <v>8090000000</v>
      </c>
      <c r="L43" s="20">
        <v>8200000000</v>
      </c>
      <c r="M43" s="20">
        <v>9060000000</v>
      </c>
      <c r="N43" s="20">
        <v>8450000000</v>
      </c>
    </row>
    <row r="44" spans="2:14" ht="12.5" x14ac:dyDescent="0.25">
      <c r="B44" s="32" t="s">
        <v>39</v>
      </c>
      <c r="C44" s="20">
        <v>4470000000</v>
      </c>
      <c r="D44" s="20">
        <v>4470000000</v>
      </c>
      <c r="E44" s="20">
        <v>21520000000</v>
      </c>
      <c r="F44" s="20">
        <v>2730000000</v>
      </c>
      <c r="G44" s="20">
        <v>2680000000</v>
      </c>
      <c r="H44" s="20">
        <v>2220000000</v>
      </c>
      <c r="I44" s="20">
        <v>22830000000</v>
      </c>
      <c r="J44" s="20">
        <v>1050000000</v>
      </c>
      <c r="K44" s="20">
        <v>3940000000</v>
      </c>
      <c r="L44" s="20">
        <v>4020000000</v>
      </c>
      <c r="M44" s="20">
        <v>23230000000</v>
      </c>
      <c r="N44" s="20">
        <v>3020000000</v>
      </c>
    </row>
    <row r="45" spans="2:14" ht="12.5" x14ac:dyDescent="0.25">
      <c r="B45" s="32" t="s">
        <v>40</v>
      </c>
      <c r="C45" s="20">
        <v>0</v>
      </c>
      <c r="D45" s="20">
        <v>0</v>
      </c>
      <c r="E45" s="20">
        <v>2170000000</v>
      </c>
      <c r="F45" s="20">
        <v>0</v>
      </c>
      <c r="G45" s="20">
        <v>0</v>
      </c>
      <c r="H45" s="20">
        <v>0</v>
      </c>
      <c r="I45" s="20">
        <v>1860000000</v>
      </c>
      <c r="J45" s="20">
        <v>0</v>
      </c>
      <c r="K45" s="20">
        <v>0</v>
      </c>
      <c r="L45" s="20">
        <v>0</v>
      </c>
      <c r="M45" s="20">
        <v>1860000000</v>
      </c>
      <c r="N45" s="20">
        <v>0</v>
      </c>
    </row>
    <row r="46" spans="2:14" ht="12.5" x14ac:dyDescent="0.25">
      <c r="B46" s="32" t="s">
        <v>41</v>
      </c>
      <c r="C46" s="20">
        <v>4160000000</v>
      </c>
      <c r="D46" s="20">
        <v>4130000000</v>
      </c>
      <c r="E46" s="20">
        <v>6240000000</v>
      </c>
      <c r="F46" s="20">
        <v>4120000000</v>
      </c>
      <c r="G46" s="20">
        <v>4150000000</v>
      </c>
      <c r="H46" s="20">
        <v>4110000000</v>
      </c>
      <c r="I46" s="20">
        <v>5960000000</v>
      </c>
      <c r="J46" s="20">
        <v>4050000000</v>
      </c>
      <c r="K46" s="20">
        <v>4020000000</v>
      </c>
      <c r="L46" s="20">
        <v>4200000000</v>
      </c>
      <c r="M46" s="20">
        <v>5590000000</v>
      </c>
      <c r="N46" s="20">
        <v>4140000000</v>
      </c>
    </row>
    <row r="47" spans="2:14" ht="12.5" x14ac:dyDescent="0.25">
      <c r="B47" s="32" t="s">
        <v>42</v>
      </c>
      <c r="C47" s="20">
        <v>0</v>
      </c>
      <c r="D47" s="20">
        <v>0</v>
      </c>
      <c r="E47" s="20">
        <v>39230000</v>
      </c>
      <c r="F47" s="20">
        <v>0</v>
      </c>
      <c r="G47" s="20">
        <v>0</v>
      </c>
      <c r="H47" s="20">
        <v>0</v>
      </c>
      <c r="I47" s="20">
        <v>34690000</v>
      </c>
      <c r="J47" s="20">
        <v>0</v>
      </c>
      <c r="K47" s="20">
        <v>0</v>
      </c>
      <c r="L47" s="20">
        <v>0</v>
      </c>
      <c r="M47" s="20">
        <v>17050000</v>
      </c>
      <c r="N47" s="20">
        <v>0</v>
      </c>
    </row>
    <row r="48" spans="2:14" ht="12.5" x14ac:dyDescent="0.25">
      <c r="B48" s="32" t="s">
        <v>43</v>
      </c>
      <c r="C48" s="20">
        <v>1250000000</v>
      </c>
      <c r="D48" s="20">
        <v>1390000000</v>
      </c>
      <c r="E48" s="20">
        <v>1480000000</v>
      </c>
      <c r="F48" s="20">
        <v>1270000000</v>
      </c>
      <c r="G48" s="20">
        <v>1320000000</v>
      </c>
      <c r="H48" s="20">
        <v>1420000000</v>
      </c>
      <c r="I48" s="20">
        <v>1560000000</v>
      </c>
      <c r="J48" s="20">
        <v>1480000000</v>
      </c>
      <c r="K48" s="20">
        <v>1500000000</v>
      </c>
      <c r="L48" s="20">
        <v>1170000000</v>
      </c>
      <c r="M48" s="20">
        <v>1110000000</v>
      </c>
      <c r="N48" s="20">
        <v>1280000000</v>
      </c>
    </row>
    <row r="49" spans="2:14" ht="12.5" x14ac:dyDescent="0.25">
      <c r="B49" s="32" t="s">
        <v>44</v>
      </c>
      <c r="C49" s="20">
        <v>24260000000</v>
      </c>
      <c r="D49" s="20">
        <v>24960000000</v>
      </c>
      <c r="E49" s="20">
        <v>2480000000</v>
      </c>
      <c r="F49" s="20">
        <v>27950000000</v>
      </c>
      <c r="G49" s="20">
        <v>28180000000</v>
      </c>
      <c r="H49" s="20">
        <v>28670000000</v>
      </c>
      <c r="I49" s="20">
        <v>2160000000</v>
      </c>
      <c r="J49" s="20">
        <v>28640000000</v>
      </c>
      <c r="K49" s="20">
        <v>27630000000</v>
      </c>
      <c r="L49" s="20">
        <v>26710000000</v>
      </c>
      <c r="M49" s="20">
        <v>1800000000</v>
      </c>
      <c r="N49" s="20">
        <v>26280000000</v>
      </c>
    </row>
    <row r="50" spans="2:14" ht="12.5" x14ac:dyDescent="0.25">
      <c r="B50" s="32" t="s">
        <v>46</v>
      </c>
      <c r="C50" s="20">
        <v>168000000000</v>
      </c>
      <c r="D50" s="20">
        <v>173000000000</v>
      </c>
      <c r="E50" s="20">
        <v>173000000000</v>
      </c>
      <c r="F50" s="20">
        <v>178000000000</v>
      </c>
      <c r="G50" s="20">
        <v>168000000000</v>
      </c>
      <c r="H50" s="20">
        <v>172000000000</v>
      </c>
      <c r="I50" s="20">
        <v>186000000000</v>
      </c>
      <c r="J50" s="20">
        <v>195000000000</v>
      </c>
      <c r="K50" s="20">
        <v>183000000000</v>
      </c>
      <c r="L50" s="20">
        <v>185000000000</v>
      </c>
      <c r="M50" s="20">
        <v>196000000000</v>
      </c>
      <c r="N50" s="20">
        <v>201000000000</v>
      </c>
    </row>
    <row r="51" spans="2:14" ht="12.5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2:14" ht="12.5" x14ac:dyDescent="0.25">
      <c r="B52" s="32" t="s">
        <v>47</v>
      </c>
      <c r="C52" s="12">
        <v>942000000</v>
      </c>
      <c r="D52" s="12">
        <v>867000000</v>
      </c>
      <c r="E52" s="12">
        <v>1510000000</v>
      </c>
      <c r="F52" s="12">
        <v>831000000</v>
      </c>
      <c r="G52" s="12">
        <v>741000000</v>
      </c>
      <c r="H52" s="12">
        <v>863000000</v>
      </c>
      <c r="I52" s="12">
        <v>881000000</v>
      </c>
      <c r="J52" s="12">
        <v>871000000</v>
      </c>
      <c r="K52" s="12">
        <v>792000000</v>
      </c>
      <c r="L52" s="12">
        <v>755000000</v>
      </c>
      <c r="M52" s="12">
        <v>721000000</v>
      </c>
      <c r="N52" s="12">
        <v>565000000</v>
      </c>
    </row>
    <row r="53" spans="2:14" ht="12.5" x14ac:dyDescent="0.25">
      <c r="B53" s="32" t="s">
        <v>48</v>
      </c>
      <c r="C53" s="12">
        <v>12900000000</v>
      </c>
      <c r="D53" s="12">
        <v>13070000000</v>
      </c>
      <c r="E53" s="12">
        <v>10230000000</v>
      </c>
      <c r="F53" s="12">
        <v>13410000000</v>
      </c>
      <c r="G53" s="12">
        <v>14210000000</v>
      </c>
      <c r="H53" s="12">
        <v>14520000000</v>
      </c>
      <c r="I53" s="12">
        <v>11280000000</v>
      </c>
      <c r="J53" s="12">
        <v>15580000000</v>
      </c>
      <c r="K53" s="12">
        <v>15950000000</v>
      </c>
      <c r="L53" s="12">
        <v>16210000000</v>
      </c>
      <c r="M53" s="12">
        <v>12050000000</v>
      </c>
      <c r="N53" s="12">
        <v>16440000000</v>
      </c>
    </row>
    <row r="54" spans="2:14" ht="12.5" x14ac:dyDescent="0.25">
      <c r="B54" s="32" t="s">
        <v>49</v>
      </c>
      <c r="C54" s="12">
        <v>28030000000</v>
      </c>
      <c r="D54" s="12">
        <v>25450000000</v>
      </c>
      <c r="E54" s="12">
        <v>23880000000</v>
      </c>
      <c r="F54" s="12">
        <v>27390000000</v>
      </c>
      <c r="G54" s="12">
        <v>11880000000</v>
      </c>
      <c r="H54" s="12">
        <v>11220000000</v>
      </c>
      <c r="I54" s="12">
        <v>19240000000</v>
      </c>
      <c r="J54" s="12">
        <v>24840000000</v>
      </c>
      <c r="K54" s="12">
        <v>13190000000</v>
      </c>
      <c r="L54" s="12">
        <v>10590000000</v>
      </c>
      <c r="M54" s="12">
        <v>11810000000</v>
      </c>
      <c r="N54" s="12">
        <v>9820000000</v>
      </c>
    </row>
    <row r="55" spans="2:14" ht="12.5" x14ac:dyDescent="0.25">
      <c r="B55" s="32" t="s">
        <v>50</v>
      </c>
      <c r="C55" s="12">
        <v>0</v>
      </c>
      <c r="D55" s="12">
        <v>0</v>
      </c>
      <c r="E55" s="12">
        <v>259000000</v>
      </c>
      <c r="F55" s="12">
        <v>0</v>
      </c>
      <c r="G55" s="12">
        <v>0</v>
      </c>
      <c r="H55" s="12">
        <v>0</v>
      </c>
      <c r="I55" s="12">
        <v>259000000</v>
      </c>
      <c r="J55" s="12">
        <v>0</v>
      </c>
      <c r="K55" s="12">
        <v>0</v>
      </c>
      <c r="L55" s="12">
        <v>0</v>
      </c>
      <c r="M55" s="12">
        <v>172000000</v>
      </c>
      <c r="N55" s="12">
        <v>0</v>
      </c>
    </row>
    <row r="56" spans="2:14" ht="12.5" x14ac:dyDescent="0.25">
      <c r="B56" s="32" t="s">
        <v>51</v>
      </c>
      <c r="C56" s="12">
        <v>3260000000</v>
      </c>
      <c r="D56" s="12">
        <v>3740000000</v>
      </c>
      <c r="E56" s="12">
        <v>2120000000</v>
      </c>
      <c r="F56" s="12">
        <v>3550000000</v>
      </c>
      <c r="G56" s="12">
        <v>2560000000</v>
      </c>
      <c r="H56" s="12">
        <v>3070000000</v>
      </c>
      <c r="I56" s="12">
        <v>1790000000</v>
      </c>
      <c r="J56" s="12">
        <v>3840000000</v>
      </c>
      <c r="K56" s="12">
        <v>2380000000</v>
      </c>
      <c r="L56" s="12">
        <v>2610000000</v>
      </c>
      <c r="M56" s="12">
        <v>1740000000</v>
      </c>
      <c r="N56" s="12">
        <v>4560000000</v>
      </c>
    </row>
    <row r="57" spans="2:14" ht="12.5" x14ac:dyDescent="0.25">
      <c r="B57" s="32" t="s">
        <v>52</v>
      </c>
      <c r="C57" s="12">
        <v>12320000000</v>
      </c>
      <c r="D57" s="12">
        <v>13900000000</v>
      </c>
      <c r="E57" s="12">
        <v>12700000000</v>
      </c>
      <c r="F57" s="12">
        <v>13000000000</v>
      </c>
      <c r="G57" s="12">
        <v>12940000000</v>
      </c>
      <c r="H57" s="12">
        <v>14190000000</v>
      </c>
      <c r="I57" s="12">
        <v>13720000000</v>
      </c>
      <c r="J57" s="12">
        <v>14910000000</v>
      </c>
      <c r="K57" s="12">
        <v>13620000000</v>
      </c>
      <c r="L57" s="12">
        <v>15540000000</v>
      </c>
      <c r="M57" s="12">
        <v>15760000000</v>
      </c>
      <c r="N57" s="12">
        <v>17750000000</v>
      </c>
    </row>
    <row r="58" spans="2:14" ht="12.5" x14ac:dyDescent="0.25">
      <c r="B58" s="32" t="s">
        <v>54</v>
      </c>
      <c r="C58" s="12">
        <v>0</v>
      </c>
      <c r="D58" s="12">
        <v>0</v>
      </c>
      <c r="E58" s="12">
        <v>6140000000</v>
      </c>
      <c r="F58" s="12">
        <v>0</v>
      </c>
      <c r="G58" s="12">
        <v>0</v>
      </c>
      <c r="H58" s="12">
        <v>0</v>
      </c>
      <c r="I58" s="12">
        <v>6680000000</v>
      </c>
      <c r="J58" s="12">
        <v>0</v>
      </c>
      <c r="K58" s="12">
        <v>0</v>
      </c>
      <c r="L58" s="12">
        <v>0</v>
      </c>
      <c r="M58" s="12">
        <v>7420000000</v>
      </c>
      <c r="N58" s="12">
        <v>0</v>
      </c>
    </row>
    <row r="59" spans="2:14" ht="12.5" x14ac:dyDescent="0.25">
      <c r="B59" s="32" t="s">
        <v>55</v>
      </c>
      <c r="C59" s="12">
        <v>57440000000</v>
      </c>
      <c r="D59" s="12">
        <v>57030000000</v>
      </c>
      <c r="E59" s="12">
        <v>56830000000</v>
      </c>
      <c r="F59" s="12">
        <v>58180000000</v>
      </c>
      <c r="G59" s="12">
        <v>42340000000</v>
      </c>
      <c r="H59" s="12">
        <v>43870000000</v>
      </c>
      <c r="I59" s="12">
        <v>53840000000</v>
      </c>
      <c r="J59" s="12">
        <v>60050000000</v>
      </c>
      <c r="K59" s="12">
        <v>45930000000</v>
      </c>
      <c r="L59" s="12">
        <v>45710000000</v>
      </c>
      <c r="M59" s="12">
        <v>49670000000</v>
      </c>
      <c r="N59" s="12">
        <v>49140000000</v>
      </c>
    </row>
    <row r="60" spans="2:14" ht="12.5" x14ac:dyDescent="0.25">
      <c r="B60" s="32" t="s">
        <v>56</v>
      </c>
      <c r="C60" s="12">
        <v>3360000000</v>
      </c>
      <c r="D60" s="12">
        <v>3550000000</v>
      </c>
      <c r="E60" s="12">
        <v>3650000000</v>
      </c>
      <c r="F60" s="12">
        <v>3730000000</v>
      </c>
      <c r="G60" s="12">
        <v>3950000000</v>
      </c>
      <c r="H60" s="12">
        <v>428000000</v>
      </c>
      <c r="I60" s="12">
        <v>428000000</v>
      </c>
      <c r="J60" s="12">
        <v>428000000</v>
      </c>
      <c r="K60" s="12">
        <v>428000000</v>
      </c>
      <c r="L60" s="12">
        <v>428000000</v>
      </c>
      <c r="M60" s="12">
        <v>428000000</v>
      </c>
      <c r="N60" s="12">
        <v>0</v>
      </c>
    </row>
    <row r="61" spans="2:14" ht="12.5" x14ac:dyDescent="0.25">
      <c r="B61" s="32" t="s">
        <v>57</v>
      </c>
      <c r="C61" s="12">
        <v>0</v>
      </c>
      <c r="D61" s="12">
        <v>0</v>
      </c>
      <c r="E61" s="12">
        <v>673000000</v>
      </c>
      <c r="F61" s="12">
        <v>0</v>
      </c>
      <c r="G61" s="12">
        <v>0</v>
      </c>
      <c r="H61" s="12">
        <v>0</v>
      </c>
      <c r="I61" s="12">
        <v>556000000</v>
      </c>
      <c r="J61" s="12">
        <v>0</v>
      </c>
      <c r="K61" s="12">
        <v>0</v>
      </c>
      <c r="L61" s="12">
        <v>0</v>
      </c>
      <c r="M61" s="12">
        <v>413000000</v>
      </c>
      <c r="N61" s="12">
        <v>0</v>
      </c>
    </row>
    <row r="62" spans="2:14" ht="12.5" x14ac:dyDescent="0.25">
      <c r="B62" s="32" t="s">
        <v>58</v>
      </c>
      <c r="C62" s="12">
        <v>1450000000</v>
      </c>
      <c r="D62" s="12">
        <v>1350000000</v>
      </c>
      <c r="E62" s="12">
        <v>2130000000</v>
      </c>
      <c r="F62" s="12">
        <v>2490000000</v>
      </c>
      <c r="G62" s="12">
        <v>2210000000</v>
      </c>
      <c r="H62" s="12">
        <v>2010000000</v>
      </c>
      <c r="I62" s="12">
        <v>2300000000</v>
      </c>
      <c r="J62" s="12">
        <v>2700000000</v>
      </c>
      <c r="K62" s="12">
        <v>1450000000</v>
      </c>
      <c r="L62" s="12">
        <v>1830000000</v>
      </c>
      <c r="M62" s="12">
        <v>2170000000</v>
      </c>
      <c r="N62" s="12">
        <v>2670000000</v>
      </c>
    </row>
    <row r="63" spans="2:14" ht="12.5" x14ac:dyDescent="0.25">
      <c r="B63" s="32" t="s">
        <v>59</v>
      </c>
      <c r="C63" s="12">
        <v>1020000000</v>
      </c>
      <c r="D63" s="12">
        <v>1130000000</v>
      </c>
      <c r="E63" s="12">
        <v>605000000</v>
      </c>
      <c r="F63" s="12">
        <v>1170000000</v>
      </c>
      <c r="G63" s="12">
        <v>1140000000</v>
      </c>
      <c r="H63" s="12">
        <v>1330000000</v>
      </c>
      <c r="I63" s="12">
        <v>715000000</v>
      </c>
      <c r="J63" s="12">
        <v>1250000000</v>
      </c>
      <c r="K63" s="12">
        <v>1190000000</v>
      </c>
      <c r="L63" s="12">
        <v>1200000000</v>
      </c>
      <c r="M63" s="12">
        <v>816000000</v>
      </c>
      <c r="N63" s="12">
        <v>1180000000</v>
      </c>
    </row>
    <row r="64" spans="2:14" ht="12.5" x14ac:dyDescent="0.25">
      <c r="B64" s="32" t="s">
        <v>61</v>
      </c>
      <c r="C64" s="12">
        <v>63270000000</v>
      </c>
      <c r="D64" s="12">
        <v>63060000000</v>
      </c>
      <c r="E64" s="12">
        <v>63890000000</v>
      </c>
      <c r="F64" s="12">
        <v>65570000000</v>
      </c>
      <c r="G64" s="12">
        <v>49640000000</v>
      </c>
      <c r="H64" s="12">
        <v>47630000000</v>
      </c>
      <c r="I64" s="12">
        <v>57840000000</v>
      </c>
      <c r="J64" s="12">
        <v>64430000000</v>
      </c>
      <c r="K64" s="12">
        <v>49000000000</v>
      </c>
      <c r="L64" s="12">
        <v>49170000000</v>
      </c>
      <c r="M64" s="12">
        <v>53500000000</v>
      </c>
      <c r="N64" s="12">
        <v>52990000000</v>
      </c>
    </row>
    <row r="66" spans="2:16" ht="12.5" x14ac:dyDescent="0.25">
      <c r="B66" s="35" t="s">
        <v>152</v>
      </c>
      <c r="C66" s="2">
        <f t="shared" ref="C66:N66" si="0">C26/C27</f>
        <v>1.4281345565749235</v>
      </c>
      <c r="D66" s="2">
        <f t="shared" si="0"/>
        <v>2.0552147239263805</v>
      </c>
      <c r="E66" s="2">
        <f t="shared" si="0"/>
        <v>1.2116564417177915</v>
      </c>
      <c r="F66" s="2">
        <f t="shared" si="0"/>
        <v>2.0962732919254656</v>
      </c>
      <c r="G66" s="2">
        <f t="shared" si="0"/>
        <v>2.5590062111801242</v>
      </c>
      <c r="H66" s="2">
        <f t="shared" si="0"/>
        <v>2.4423676012461057</v>
      </c>
      <c r="I66" s="2">
        <f t="shared" si="0"/>
        <v>2.0498442367601246</v>
      </c>
      <c r="J66" s="2">
        <f t="shared" si="0"/>
        <v>2.3769470404984423</v>
      </c>
      <c r="K66" s="2">
        <f t="shared" si="0"/>
        <v>2.0993788819875778</v>
      </c>
      <c r="L66" s="2">
        <f t="shared" si="0"/>
        <v>2.0437500000000002</v>
      </c>
      <c r="M66" s="2">
        <f t="shared" si="0"/>
        <v>2.7406250000000001</v>
      </c>
      <c r="N66" s="2">
        <f t="shared" si="0"/>
        <v>3.2492113564668768</v>
      </c>
      <c r="O66" s="64">
        <v>2.67</v>
      </c>
      <c r="P66" s="64">
        <v>2.67</v>
      </c>
    </row>
    <row r="67" spans="2:16" ht="12.5" x14ac:dyDescent="0.25">
      <c r="B67" s="35" t="s">
        <v>153</v>
      </c>
      <c r="C67" s="2"/>
      <c r="D67" s="2"/>
      <c r="E67" s="2"/>
      <c r="F67" s="2">
        <f t="shared" ref="F67:N67" si="1">F66+E66+D66+C66</f>
        <v>6.7912790141445605</v>
      </c>
      <c r="G67" s="2">
        <f t="shared" si="1"/>
        <v>7.9221506687497616</v>
      </c>
      <c r="H67" s="2">
        <f t="shared" si="1"/>
        <v>8.3093035460694864</v>
      </c>
      <c r="I67" s="2">
        <f t="shared" si="1"/>
        <v>9.1474913411118202</v>
      </c>
      <c r="J67" s="2">
        <f t="shared" si="1"/>
        <v>9.4281650896847964</v>
      </c>
      <c r="K67" s="2">
        <f t="shared" si="1"/>
        <v>8.96853776049225</v>
      </c>
      <c r="L67" s="2">
        <f t="shared" si="1"/>
        <v>8.5699201592461449</v>
      </c>
      <c r="M67" s="2">
        <f t="shared" si="1"/>
        <v>9.2607009224860199</v>
      </c>
      <c r="N67" s="2">
        <f t="shared" si="1"/>
        <v>10.132965238454455</v>
      </c>
      <c r="O67" s="2">
        <f t="shared" ref="O67" si="2">O66+N66+M66+L66</f>
        <v>10.703586356466875</v>
      </c>
      <c r="P67" s="2">
        <f t="shared" ref="P67" si="3">P66+O66+N66+M66</f>
        <v>11.329836356466876</v>
      </c>
    </row>
    <row r="69" spans="2:16" ht="13" x14ac:dyDescent="0.3">
      <c r="B69" s="43" t="s">
        <v>154</v>
      </c>
      <c r="C69" s="2">
        <v>175.3</v>
      </c>
    </row>
    <row r="71" spans="2:16" ht="13" x14ac:dyDescent="0.3">
      <c r="B71" s="43" t="s">
        <v>155</v>
      </c>
      <c r="F71" s="44">
        <f t="shared" ref="F71:P71" si="4">$C$69/F67</f>
        <v>25.812516263121175</v>
      </c>
      <c r="G71" s="44">
        <f t="shared" si="4"/>
        <v>22.127829591969256</v>
      </c>
      <c r="H71" s="44">
        <f t="shared" si="4"/>
        <v>21.096834292799596</v>
      </c>
      <c r="I71" s="44">
        <f t="shared" si="4"/>
        <v>19.163724070679841</v>
      </c>
      <c r="J71" s="44">
        <f t="shared" si="4"/>
        <v>18.593225546272297</v>
      </c>
      <c r="K71" s="44">
        <f t="shared" si="4"/>
        <v>19.546107144937576</v>
      </c>
      <c r="L71" s="44">
        <f t="shared" si="4"/>
        <v>20.455266413522843</v>
      </c>
      <c r="M71" s="44">
        <f t="shared" si="4"/>
        <v>18.929452691248454</v>
      </c>
      <c r="N71" s="44">
        <f t="shared" si="4"/>
        <v>17.299970529331244</v>
      </c>
      <c r="O71" s="44"/>
      <c r="P71" s="44"/>
    </row>
    <row r="72" spans="2:16" ht="12.5" x14ac:dyDescent="0.25"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</row>
    <row r="73" spans="2:16" ht="13" x14ac:dyDescent="0.3">
      <c r="B73" s="65" t="s">
        <v>356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</row>
    <row r="74" spans="2:16" ht="12.5" x14ac:dyDescent="0.25">
      <c r="B74" s="63" t="s">
        <v>73</v>
      </c>
      <c r="C74" s="32">
        <v>188.3</v>
      </c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</row>
    <row r="75" spans="2:16" ht="12.5" x14ac:dyDescent="0.25">
      <c r="B75" s="63" t="s">
        <v>74</v>
      </c>
      <c r="C75" s="32">
        <v>167.21</v>
      </c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</row>
    <row r="76" spans="2:16" ht="12.5" x14ac:dyDescent="0.25"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</row>
    <row r="77" spans="2:16" ht="12.5" x14ac:dyDescent="0.25">
      <c r="B77" s="63" t="s">
        <v>357</v>
      </c>
      <c r="C77" s="32">
        <f>C75/P67</f>
        <v>14.75837732683221</v>
      </c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</row>
    <row r="78" spans="2:16" ht="12.5" x14ac:dyDescent="0.25">
      <c r="B78" s="63" t="s">
        <v>358</v>
      </c>
      <c r="C78" s="66">
        <f>P67/C75</f>
        <v>6.7758126645935501E-2</v>
      </c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</row>
    <row r="79" spans="2:16" ht="12.5" x14ac:dyDescent="0.25"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</row>
    <row r="80" spans="2:16" ht="12.5" x14ac:dyDescent="0.25"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</row>
    <row r="81" spans="3:14" ht="12.5" x14ac:dyDescent="0.25"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</row>
    <row r="82" spans="3:14" ht="12.5" x14ac:dyDescent="0.25"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3:14" ht="12.5" x14ac:dyDescent="0.25"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3:14" ht="12.5" x14ac:dyDescent="0.25"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3:14" ht="12.5" x14ac:dyDescent="0.25"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</row>
    <row r="86" spans="3:14" ht="12.5" x14ac:dyDescent="0.25"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  <row r="87" spans="3:14" ht="12.5" x14ac:dyDescent="0.25"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</row>
    <row r="88" spans="3:14" ht="12.5" x14ac:dyDescent="0.25"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</row>
    <row r="89" spans="3:14" ht="12.5" x14ac:dyDescent="0.25"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</row>
    <row r="90" spans="3:14" ht="12.5" x14ac:dyDescent="0.25"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</row>
    <row r="91" spans="3:14" ht="12.5" x14ac:dyDescent="0.25"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</row>
    <row r="92" spans="3:14" ht="12.5" x14ac:dyDescent="0.25"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</row>
    <row r="93" spans="3:14" ht="12.5" x14ac:dyDescent="0.25"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</row>
    <row r="94" spans="3:14" ht="12.5" x14ac:dyDescent="0.25"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</row>
    <row r="95" spans="3:14" ht="12.5" x14ac:dyDescent="0.25"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</row>
    <row r="96" spans="3:14" ht="12.5" x14ac:dyDescent="0.25"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</row>
    <row r="97" spans="3:14" ht="12.5" x14ac:dyDescent="0.25"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</row>
    <row r="98" spans="3:14" ht="12.5" x14ac:dyDescent="0.25"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</row>
    <row r="99" spans="3:14" ht="12.5" x14ac:dyDescent="0.25"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</row>
    <row r="100" spans="3:14" ht="12.5" x14ac:dyDescent="0.25"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</row>
    <row r="101" spans="3:14" ht="12.5" x14ac:dyDescent="0.25"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</row>
    <row r="102" spans="3:14" ht="12.5" x14ac:dyDescent="0.25"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</row>
    <row r="103" spans="3:14" ht="12.5" x14ac:dyDescent="0.25"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</row>
    <row r="104" spans="3:14" ht="12.5" x14ac:dyDescent="0.25"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</row>
    <row r="105" spans="3:14" ht="12.5" x14ac:dyDescent="0.25"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</row>
    <row r="106" spans="3:14" ht="12.5" x14ac:dyDescent="0.25"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</row>
    <row r="107" spans="3:14" ht="12.5" x14ac:dyDescent="0.25"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</row>
    <row r="108" spans="3:14" ht="12.5" x14ac:dyDescent="0.25"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</row>
    <row r="109" spans="3:14" ht="12.5" x14ac:dyDescent="0.25"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</row>
    <row r="110" spans="3:14" ht="12.5" x14ac:dyDescent="0.25"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</row>
    <row r="111" spans="3:14" ht="12.5" x14ac:dyDescent="0.25"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</row>
    <row r="112" spans="3:14" ht="12.5" x14ac:dyDescent="0.25"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</row>
    <row r="113" spans="3:14" ht="12.5" x14ac:dyDescent="0.25"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</row>
    <row r="114" spans="3:14" ht="12.5" x14ac:dyDescent="0.25"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</row>
    <row r="115" spans="3:14" ht="12.5" x14ac:dyDescent="0.25"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</row>
    <row r="116" spans="3:14" ht="12.5" x14ac:dyDescent="0.25"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</row>
    <row r="117" spans="3:14" ht="12.5" x14ac:dyDescent="0.25"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</row>
    <row r="118" spans="3:14" ht="12.5" x14ac:dyDescent="0.25"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</row>
    <row r="119" spans="3:14" ht="12.5" x14ac:dyDescent="0.25"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</row>
    <row r="120" spans="3:14" ht="12.5" x14ac:dyDescent="0.25"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</row>
    <row r="121" spans="3:14" ht="12.5" x14ac:dyDescent="0.25"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</row>
    <row r="122" spans="3:14" ht="12.5" x14ac:dyDescent="0.25"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</row>
    <row r="123" spans="3:14" ht="12.5" x14ac:dyDescent="0.25"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</row>
    <row r="124" spans="3:14" ht="12.5" x14ac:dyDescent="0.25"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</row>
    <row r="125" spans="3:14" ht="12.5" x14ac:dyDescent="0.25"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</row>
    <row r="126" spans="3:14" ht="12.5" x14ac:dyDescent="0.25"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</row>
    <row r="127" spans="3:14" ht="12.5" x14ac:dyDescent="0.25"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</row>
    <row r="128" spans="3:14" ht="12.5" x14ac:dyDescent="0.25"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</row>
    <row r="129" spans="3:14" ht="12.5" x14ac:dyDescent="0.25"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</row>
    <row r="130" spans="3:14" ht="12.5" x14ac:dyDescent="0.25"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</row>
    <row r="131" spans="3:14" ht="12.5" x14ac:dyDescent="0.25"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</row>
    <row r="132" spans="3:14" ht="12.5" x14ac:dyDescent="0.25"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</row>
    <row r="133" spans="3:14" ht="12.5" x14ac:dyDescent="0.25"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</row>
    <row r="134" spans="3:14" ht="12.5" x14ac:dyDescent="0.25"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</row>
    <row r="135" spans="3:14" ht="12.5" x14ac:dyDescent="0.25"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</row>
    <row r="136" spans="3:14" ht="12.5" x14ac:dyDescent="0.25"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</row>
    <row r="137" spans="3:14" ht="12.5" x14ac:dyDescent="0.25"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</row>
    <row r="138" spans="3:14" ht="12.5" x14ac:dyDescent="0.25"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</row>
    <row r="139" spans="3:14" ht="12.5" x14ac:dyDescent="0.25"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</row>
    <row r="140" spans="3:14" ht="12.5" x14ac:dyDescent="0.25"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</row>
    <row r="141" spans="3:14" ht="12.5" x14ac:dyDescent="0.25"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</row>
    <row r="142" spans="3:14" ht="12.5" x14ac:dyDescent="0.25"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</row>
    <row r="143" spans="3:14" ht="12.5" x14ac:dyDescent="0.25"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</row>
    <row r="144" spans="3:14" ht="12.5" x14ac:dyDescent="0.25"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</row>
    <row r="145" spans="3:14" ht="12.5" x14ac:dyDescent="0.25"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</row>
    <row r="146" spans="3:14" ht="12.5" x14ac:dyDescent="0.25"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</row>
    <row r="147" spans="3:14" ht="12.5" x14ac:dyDescent="0.25"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</row>
    <row r="148" spans="3:14" ht="12.5" x14ac:dyDescent="0.25"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</row>
    <row r="149" spans="3:14" ht="12.5" x14ac:dyDescent="0.25"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</row>
    <row r="150" spans="3:14" ht="12.5" x14ac:dyDescent="0.25"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</row>
    <row r="151" spans="3:14" ht="12.5" x14ac:dyDescent="0.25"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</row>
    <row r="152" spans="3:14" ht="12.5" x14ac:dyDescent="0.25"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</row>
    <row r="153" spans="3:14" ht="12.5" x14ac:dyDescent="0.25"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</row>
    <row r="154" spans="3:14" ht="12.5" x14ac:dyDescent="0.25"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</row>
    <row r="155" spans="3:14" ht="12.5" x14ac:dyDescent="0.25"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</row>
    <row r="156" spans="3:14" ht="12.5" x14ac:dyDescent="0.25"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</row>
    <row r="157" spans="3:14" ht="12.5" x14ac:dyDescent="0.25"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</row>
    <row r="158" spans="3:14" ht="12.5" x14ac:dyDescent="0.25"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</row>
    <row r="159" spans="3:14" ht="12.5" x14ac:dyDescent="0.25"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</row>
    <row r="160" spans="3:14" ht="12.5" x14ac:dyDescent="0.25"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</row>
    <row r="161" spans="3:14" ht="12.5" x14ac:dyDescent="0.25"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</row>
    <row r="162" spans="3:14" ht="12.5" x14ac:dyDescent="0.25"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</row>
    <row r="163" spans="3:14" ht="12.5" x14ac:dyDescent="0.25"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</row>
    <row r="164" spans="3:14" ht="12.5" x14ac:dyDescent="0.25"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</row>
    <row r="165" spans="3:14" ht="12.5" x14ac:dyDescent="0.25"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</row>
    <row r="166" spans="3:14" ht="12.5" x14ac:dyDescent="0.25"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</row>
    <row r="167" spans="3:14" ht="12.5" x14ac:dyDescent="0.25"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</row>
    <row r="168" spans="3:14" ht="12.5" x14ac:dyDescent="0.25"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</row>
    <row r="169" spans="3:14" ht="12.5" x14ac:dyDescent="0.25"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</row>
    <row r="170" spans="3:14" ht="12.5" x14ac:dyDescent="0.25"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</row>
    <row r="171" spans="3:14" ht="12.5" x14ac:dyDescent="0.25"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</row>
    <row r="172" spans="3:14" ht="12.5" x14ac:dyDescent="0.25"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</row>
    <row r="173" spans="3:14" ht="12.5" x14ac:dyDescent="0.25"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</row>
    <row r="174" spans="3:14" ht="12.5" x14ac:dyDescent="0.25"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</row>
    <row r="175" spans="3:14" ht="12.5" x14ac:dyDescent="0.25"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</row>
    <row r="176" spans="3:14" ht="12.5" x14ac:dyDescent="0.25"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</row>
    <row r="177" spans="3:14" ht="12.5" x14ac:dyDescent="0.25"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</row>
    <row r="178" spans="3:14" ht="12.5" x14ac:dyDescent="0.25"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</row>
    <row r="179" spans="3:14" ht="12.5" x14ac:dyDescent="0.25"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</row>
    <row r="180" spans="3:14" ht="12.5" x14ac:dyDescent="0.25"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</row>
    <row r="181" spans="3:14" ht="12.5" x14ac:dyDescent="0.25"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</row>
    <row r="182" spans="3:14" ht="12.5" x14ac:dyDescent="0.25"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</row>
    <row r="183" spans="3:14" ht="12.5" x14ac:dyDescent="0.25"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</row>
    <row r="184" spans="3:14" ht="12.5" x14ac:dyDescent="0.25"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</row>
    <row r="185" spans="3:14" ht="12.5" x14ac:dyDescent="0.25"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</row>
    <row r="186" spans="3:14" ht="12.5" x14ac:dyDescent="0.25"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</row>
    <row r="187" spans="3:14" ht="12.5" x14ac:dyDescent="0.25"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</row>
    <row r="188" spans="3:14" ht="12.5" x14ac:dyDescent="0.25"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</row>
    <row r="189" spans="3:14" ht="12.5" x14ac:dyDescent="0.25"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</row>
    <row r="190" spans="3:14" ht="12.5" x14ac:dyDescent="0.25"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</row>
    <row r="191" spans="3:14" ht="12.5" x14ac:dyDescent="0.25"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</row>
    <row r="192" spans="3:14" ht="12.5" x14ac:dyDescent="0.25"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</row>
    <row r="193" spans="3:14" ht="12.5" x14ac:dyDescent="0.25"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</row>
    <row r="194" spans="3:14" ht="12.5" x14ac:dyDescent="0.25"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</row>
    <row r="195" spans="3:14" ht="12.5" x14ac:dyDescent="0.25"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</row>
    <row r="196" spans="3:14" ht="12.5" x14ac:dyDescent="0.25"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</row>
    <row r="197" spans="3:14" ht="12.5" x14ac:dyDescent="0.25"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</row>
    <row r="198" spans="3:14" ht="12.5" x14ac:dyDescent="0.25"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</row>
    <row r="199" spans="3:14" ht="12.5" x14ac:dyDescent="0.25"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</row>
    <row r="200" spans="3:14" ht="12.5" x14ac:dyDescent="0.25"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</row>
    <row r="201" spans="3:14" ht="12.5" x14ac:dyDescent="0.25"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</row>
    <row r="202" spans="3:14" ht="12.5" x14ac:dyDescent="0.25"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</row>
    <row r="203" spans="3:14" ht="12.5" x14ac:dyDescent="0.25"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</row>
    <row r="204" spans="3:14" ht="12.5" x14ac:dyDescent="0.25"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</row>
    <row r="205" spans="3:14" ht="12.5" x14ac:dyDescent="0.25"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</row>
    <row r="206" spans="3:14" ht="12.5" x14ac:dyDescent="0.25"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</row>
    <row r="207" spans="3:14" ht="12.5" x14ac:dyDescent="0.25"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</row>
    <row r="208" spans="3:14" ht="12.5" x14ac:dyDescent="0.25"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</row>
    <row r="209" spans="3:14" ht="12.5" x14ac:dyDescent="0.25"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</row>
    <row r="210" spans="3:14" ht="12.5" x14ac:dyDescent="0.25"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</row>
    <row r="211" spans="3:14" ht="12.5" x14ac:dyDescent="0.25"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</row>
    <row r="212" spans="3:14" ht="12.5" x14ac:dyDescent="0.25"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</row>
    <row r="213" spans="3:14" ht="12.5" x14ac:dyDescent="0.25"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</row>
    <row r="214" spans="3:14" ht="12.5" x14ac:dyDescent="0.25"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</row>
    <row r="215" spans="3:14" ht="12.5" x14ac:dyDescent="0.25"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</row>
    <row r="216" spans="3:14" ht="12.5" x14ac:dyDescent="0.25"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</row>
    <row r="217" spans="3:14" ht="12.5" x14ac:dyDescent="0.25"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</row>
    <row r="218" spans="3:14" ht="12.5" x14ac:dyDescent="0.25"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</row>
    <row r="219" spans="3:14" ht="12.5" x14ac:dyDescent="0.25"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</row>
    <row r="220" spans="3:14" ht="12.5" x14ac:dyDescent="0.25"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</row>
    <row r="221" spans="3:14" ht="12.5" x14ac:dyDescent="0.25"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</row>
    <row r="222" spans="3:14" ht="12.5" x14ac:dyDescent="0.25"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</row>
    <row r="223" spans="3:14" ht="12.5" x14ac:dyDescent="0.25"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</row>
    <row r="224" spans="3:14" ht="12.5" x14ac:dyDescent="0.25"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</row>
    <row r="225" spans="3:14" ht="12.5" x14ac:dyDescent="0.25"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</row>
    <row r="226" spans="3:14" ht="12.5" x14ac:dyDescent="0.25"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</row>
    <row r="227" spans="3:14" ht="12.5" x14ac:dyDescent="0.25"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</row>
    <row r="228" spans="3:14" ht="12.5" x14ac:dyDescent="0.25"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</row>
    <row r="229" spans="3:14" ht="12.5" x14ac:dyDescent="0.25"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</row>
    <row r="230" spans="3:14" ht="12.5" x14ac:dyDescent="0.25"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</row>
    <row r="231" spans="3:14" ht="12.5" x14ac:dyDescent="0.25"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</row>
    <row r="232" spans="3:14" ht="12.5" x14ac:dyDescent="0.25"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</row>
    <row r="233" spans="3:14" ht="12.5" x14ac:dyDescent="0.25"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</row>
    <row r="234" spans="3:14" ht="12.5" x14ac:dyDescent="0.25"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</row>
    <row r="235" spans="3:14" ht="12.5" x14ac:dyDescent="0.25"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</row>
    <row r="236" spans="3:14" ht="12.5" x14ac:dyDescent="0.25"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</row>
    <row r="237" spans="3:14" ht="12.5" x14ac:dyDescent="0.25"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</row>
    <row r="238" spans="3:14" ht="12.5" x14ac:dyDescent="0.25"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</row>
    <row r="239" spans="3:14" ht="12.5" x14ac:dyDescent="0.25"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</row>
    <row r="240" spans="3:14" ht="12.5" x14ac:dyDescent="0.25"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</row>
    <row r="241" spans="3:14" ht="12.5" x14ac:dyDescent="0.25"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</row>
    <row r="242" spans="3:14" ht="12.5" x14ac:dyDescent="0.25"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</row>
    <row r="243" spans="3:14" ht="12.5" x14ac:dyDescent="0.25"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</row>
    <row r="244" spans="3:14" ht="12.5" x14ac:dyDescent="0.25"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</row>
    <row r="245" spans="3:14" ht="12.5" x14ac:dyDescent="0.25"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</row>
    <row r="246" spans="3:14" ht="12.5" x14ac:dyDescent="0.25"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</row>
    <row r="247" spans="3:14" ht="12.5" x14ac:dyDescent="0.25"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</row>
    <row r="248" spans="3:14" ht="12.5" x14ac:dyDescent="0.25"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</row>
    <row r="249" spans="3:14" ht="12.5" x14ac:dyDescent="0.25"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</row>
    <row r="250" spans="3:14" ht="12.5" x14ac:dyDescent="0.25"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</row>
    <row r="251" spans="3:14" ht="12.5" x14ac:dyDescent="0.25"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</row>
    <row r="252" spans="3:14" ht="12.5" x14ac:dyDescent="0.25"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</row>
    <row r="253" spans="3:14" ht="12.5" x14ac:dyDescent="0.25"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</row>
    <row r="254" spans="3:14" ht="12.5" x14ac:dyDescent="0.25"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</row>
    <row r="255" spans="3:14" ht="12.5" x14ac:dyDescent="0.25"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</row>
    <row r="256" spans="3:14" ht="12.5" x14ac:dyDescent="0.25"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</row>
    <row r="257" spans="3:14" ht="12.5" x14ac:dyDescent="0.25"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</row>
    <row r="258" spans="3:14" ht="12.5" x14ac:dyDescent="0.25"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</row>
    <row r="259" spans="3:14" ht="12.5" x14ac:dyDescent="0.25"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</row>
    <row r="260" spans="3:14" ht="12.5" x14ac:dyDescent="0.25"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</row>
    <row r="261" spans="3:14" ht="12.5" x14ac:dyDescent="0.25"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</row>
    <row r="262" spans="3:14" ht="12.5" x14ac:dyDescent="0.25"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</row>
    <row r="263" spans="3:14" ht="12.5" x14ac:dyDescent="0.25"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</row>
    <row r="264" spans="3:14" ht="12.5" x14ac:dyDescent="0.25"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</row>
    <row r="265" spans="3:14" ht="12.5" x14ac:dyDescent="0.25"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</row>
    <row r="266" spans="3:14" ht="12.5" x14ac:dyDescent="0.25"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</row>
    <row r="267" spans="3:14" ht="12.5" x14ac:dyDescent="0.25"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</row>
    <row r="268" spans="3:14" ht="12.5" x14ac:dyDescent="0.25"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</row>
    <row r="269" spans="3:14" ht="12.5" x14ac:dyDescent="0.25"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</row>
    <row r="270" spans="3:14" ht="12.5" x14ac:dyDescent="0.25"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</row>
    <row r="271" spans="3:14" ht="12.5" x14ac:dyDescent="0.25"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</row>
    <row r="272" spans="3:14" ht="12.5" x14ac:dyDescent="0.25"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</row>
    <row r="273" spans="3:14" ht="12.5" x14ac:dyDescent="0.25"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</row>
    <row r="274" spans="3:14" ht="12.5" x14ac:dyDescent="0.25"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</row>
    <row r="275" spans="3:14" ht="12.5" x14ac:dyDescent="0.25"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</row>
    <row r="276" spans="3:14" ht="12.5" x14ac:dyDescent="0.25"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</row>
    <row r="277" spans="3:14" ht="12.5" x14ac:dyDescent="0.25"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</row>
    <row r="278" spans="3:14" ht="12.5" x14ac:dyDescent="0.25"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</row>
    <row r="279" spans="3:14" ht="12.5" x14ac:dyDescent="0.25"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</row>
    <row r="280" spans="3:14" ht="12.5" x14ac:dyDescent="0.25"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</row>
    <row r="281" spans="3:14" ht="12.5" x14ac:dyDescent="0.25"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</row>
    <row r="282" spans="3:14" ht="12.5" x14ac:dyDescent="0.25"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</row>
    <row r="283" spans="3:14" ht="12.5" x14ac:dyDescent="0.25"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</row>
    <row r="284" spans="3:14" ht="12.5" x14ac:dyDescent="0.25"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</row>
    <row r="285" spans="3:14" ht="12.5" x14ac:dyDescent="0.25"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</row>
    <row r="286" spans="3:14" ht="12.5" x14ac:dyDescent="0.25"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</row>
    <row r="287" spans="3:14" ht="12.5" x14ac:dyDescent="0.25"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</row>
    <row r="288" spans="3:14" ht="12.5" x14ac:dyDescent="0.25"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</row>
    <row r="289" spans="3:14" ht="12.5" x14ac:dyDescent="0.25"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</row>
    <row r="290" spans="3:14" ht="12.5" x14ac:dyDescent="0.25"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</row>
    <row r="291" spans="3:14" ht="12.5" x14ac:dyDescent="0.25"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</row>
    <row r="292" spans="3:14" ht="12.5" x14ac:dyDescent="0.25"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</row>
    <row r="293" spans="3:14" ht="12.5" x14ac:dyDescent="0.25"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</row>
    <row r="294" spans="3:14" ht="12.5" x14ac:dyDescent="0.25"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</row>
    <row r="295" spans="3:14" ht="12.5" x14ac:dyDescent="0.25"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</row>
    <row r="296" spans="3:14" ht="12.5" x14ac:dyDescent="0.25"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</row>
    <row r="297" spans="3:14" ht="12.5" x14ac:dyDescent="0.25"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</row>
    <row r="298" spans="3:14" ht="12.5" x14ac:dyDescent="0.25"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</row>
    <row r="299" spans="3:14" ht="12.5" x14ac:dyDescent="0.25"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</row>
    <row r="300" spans="3:14" ht="12.5" x14ac:dyDescent="0.25"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</row>
    <row r="301" spans="3:14" ht="12.5" x14ac:dyDescent="0.25"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</row>
    <row r="302" spans="3:14" ht="12.5" x14ac:dyDescent="0.25"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</row>
    <row r="303" spans="3:14" ht="12.5" x14ac:dyDescent="0.25"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</row>
    <row r="304" spans="3:14" ht="12.5" x14ac:dyDescent="0.25"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</row>
    <row r="305" spans="3:14" ht="12.5" x14ac:dyDescent="0.25"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</row>
    <row r="306" spans="3:14" ht="12.5" x14ac:dyDescent="0.25"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</row>
    <row r="307" spans="3:14" ht="12.5" x14ac:dyDescent="0.25"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</row>
    <row r="308" spans="3:14" ht="12.5" x14ac:dyDescent="0.25"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</row>
    <row r="309" spans="3:14" ht="12.5" x14ac:dyDescent="0.25"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</row>
    <row r="310" spans="3:14" ht="12.5" x14ac:dyDescent="0.25"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</row>
    <row r="311" spans="3:14" ht="12.5" x14ac:dyDescent="0.25"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</row>
    <row r="312" spans="3:14" ht="12.5" x14ac:dyDescent="0.25"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</row>
    <row r="313" spans="3:14" ht="12.5" x14ac:dyDescent="0.25"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</row>
    <row r="314" spans="3:14" ht="12.5" x14ac:dyDescent="0.25"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</row>
    <row r="315" spans="3:14" ht="12.5" x14ac:dyDescent="0.25"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</row>
    <row r="316" spans="3:14" ht="12.5" x14ac:dyDescent="0.25"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</row>
    <row r="317" spans="3:14" ht="12.5" x14ac:dyDescent="0.25"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</row>
    <row r="318" spans="3:14" ht="12.5" x14ac:dyDescent="0.25"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</row>
    <row r="319" spans="3:14" ht="12.5" x14ac:dyDescent="0.25"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</row>
    <row r="320" spans="3:14" ht="12.5" x14ac:dyDescent="0.25"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</row>
    <row r="321" spans="3:14" ht="12.5" x14ac:dyDescent="0.25"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</row>
    <row r="322" spans="3:14" ht="12.5" x14ac:dyDescent="0.25"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</row>
    <row r="323" spans="3:14" ht="12.5" x14ac:dyDescent="0.25"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</row>
    <row r="324" spans="3:14" ht="12.5" x14ac:dyDescent="0.25"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</row>
    <row r="325" spans="3:14" ht="12.5" x14ac:dyDescent="0.25"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</row>
    <row r="326" spans="3:14" ht="12.5" x14ac:dyDescent="0.25"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</row>
    <row r="327" spans="3:14" ht="12.5" x14ac:dyDescent="0.25"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</row>
    <row r="328" spans="3:14" ht="12.5" x14ac:dyDescent="0.25"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</row>
    <row r="329" spans="3:14" ht="12.5" x14ac:dyDescent="0.25"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</row>
    <row r="330" spans="3:14" ht="12.5" x14ac:dyDescent="0.25"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</row>
    <row r="331" spans="3:14" ht="12.5" x14ac:dyDescent="0.25"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</row>
    <row r="332" spans="3:14" ht="12.5" x14ac:dyDescent="0.25"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</row>
    <row r="333" spans="3:14" ht="12.5" x14ac:dyDescent="0.25"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</row>
    <row r="334" spans="3:14" ht="12.5" x14ac:dyDescent="0.25"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</row>
    <row r="335" spans="3:14" ht="12.5" x14ac:dyDescent="0.25"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</row>
    <row r="336" spans="3:14" ht="12.5" x14ac:dyDescent="0.25"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</row>
    <row r="337" spans="3:14" ht="12.5" x14ac:dyDescent="0.25"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</row>
    <row r="338" spans="3:14" ht="12.5" x14ac:dyDescent="0.25"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</row>
    <row r="339" spans="3:14" ht="12.5" x14ac:dyDescent="0.25"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</row>
    <row r="340" spans="3:14" ht="12.5" x14ac:dyDescent="0.25"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</row>
    <row r="341" spans="3:14" ht="12.5" x14ac:dyDescent="0.25"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</row>
    <row r="342" spans="3:14" ht="12.5" x14ac:dyDescent="0.25"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</row>
    <row r="343" spans="3:14" ht="12.5" x14ac:dyDescent="0.25"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</row>
    <row r="344" spans="3:14" ht="12.5" x14ac:dyDescent="0.25"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</row>
    <row r="345" spans="3:14" ht="12.5" x14ac:dyDescent="0.25"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</row>
    <row r="346" spans="3:14" ht="12.5" x14ac:dyDescent="0.25"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</row>
    <row r="347" spans="3:14" ht="12.5" x14ac:dyDescent="0.25"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</row>
    <row r="348" spans="3:14" ht="12.5" x14ac:dyDescent="0.25"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</row>
    <row r="349" spans="3:14" ht="12.5" x14ac:dyDescent="0.25"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</row>
    <row r="350" spans="3:14" ht="12.5" x14ac:dyDescent="0.25"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</row>
    <row r="351" spans="3:14" ht="12.5" x14ac:dyDescent="0.25"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</row>
    <row r="352" spans="3:14" ht="12.5" x14ac:dyDescent="0.25"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</row>
    <row r="353" spans="3:14" ht="12.5" x14ac:dyDescent="0.25"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</row>
    <row r="354" spans="3:14" ht="12.5" x14ac:dyDescent="0.25"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</row>
    <row r="355" spans="3:14" ht="12.5" x14ac:dyDescent="0.25"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</row>
    <row r="356" spans="3:14" ht="12.5" x14ac:dyDescent="0.25"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</row>
    <row r="357" spans="3:14" ht="12.5" x14ac:dyDescent="0.25"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</row>
    <row r="358" spans="3:14" ht="12.5" x14ac:dyDescent="0.25"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</row>
    <row r="359" spans="3:14" ht="12.5" x14ac:dyDescent="0.25"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</row>
    <row r="360" spans="3:14" ht="12.5" x14ac:dyDescent="0.25"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</row>
    <row r="361" spans="3:14" ht="12.5" x14ac:dyDescent="0.25"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</row>
    <row r="362" spans="3:14" ht="12.5" x14ac:dyDescent="0.25"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</row>
    <row r="363" spans="3:14" ht="12.5" x14ac:dyDescent="0.25"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</row>
    <row r="364" spans="3:14" ht="12.5" x14ac:dyDescent="0.25"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</row>
    <row r="365" spans="3:14" ht="12.5" x14ac:dyDescent="0.25"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</row>
    <row r="366" spans="3:14" ht="12.5" x14ac:dyDescent="0.25"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</row>
    <row r="367" spans="3:14" ht="12.5" x14ac:dyDescent="0.25"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</row>
    <row r="368" spans="3:14" ht="12.5" x14ac:dyDescent="0.25"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</row>
    <row r="369" spans="3:14" ht="12.5" x14ac:dyDescent="0.25"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</row>
    <row r="370" spans="3:14" ht="12.5" x14ac:dyDescent="0.25"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</row>
    <row r="371" spans="3:14" ht="12.5" x14ac:dyDescent="0.25"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</row>
    <row r="372" spans="3:14" ht="12.5" x14ac:dyDescent="0.25"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</row>
    <row r="373" spans="3:14" ht="12.5" x14ac:dyDescent="0.25"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</row>
    <row r="374" spans="3:14" ht="12.5" x14ac:dyDescent="0.25"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</row>
    <row r="375" spans="3:14" ht="12.5" x14ac:dyDescent="0.25"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</row>
    <row r="376" spans="3:14" ht="12.5" x14ac:dyDescent="0.25"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</row>
    <row r="377" spans="3:14" ht="12.5" x14ac:dyDescent="0.25"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</row>
    <row r="378" spans="3:14" ht="12.5" x14ac:dyDescent="0.25"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</row>
    <row r="379" spans="3:14" ht="12.5" x14ac:dyDescent="0.25"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</row>
    <row r="380" spans="3:14" ht="12.5" x14ac:dyDescent="0.25"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</row>
    <row r="381" spans="3:14" ht="12.5" x14ac:dyDescent="0.25"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</row>
    <row r="382" spans="3:14" ht="12.5" x14ac:dyDescent="0.25"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</row>
    <row r="383" spans="3:14" ht="12.5" x14ac:dyDescent="0.25"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</row>
    <row r="384" spans="3:14" ht="12.5" x14ac:dyDescent="0.25"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</row>
    <row r="385" spans="3:14" ht="12.5" x14ac:dyDescent="0.25"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</row>
    <row r="386" spans="3:14" ht="12.5" x14ac:dyDescent="0.25"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</row>
    <row r="387" spans="3:14" ht="12.5" x14ac:dyDescent="0.25"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</row>
    <row r="388" spans="3:14" ht="12.5" x14ac:dyDescent="0.25"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</row>
    <row r="389" spans="3:14" ht="12.5" x14ac:dyDescent="0.25"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</row>
    <row r="390" spans="3:14" ht="12.5" x14ac:dyDescent="0.25"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</row>
    <row r="391" spans="3:14" ht="12.5" x14ac:dyDescent="0.25"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</row>
    <row r="392" spans="3:14" ht="12.5" x14ac:dyDescent="0.25"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</row>
    <row r="393" spans="3:14" ht="12.5" x14ac:dyDescent="0.25"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</row>
    <row r="394" spans="3:14" ht="12.5" x14ac:dyDescent="0.25"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</row>
    <row r="395" spans="3:14" ht="12.5" x14ac:dyDescent="0.25"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</row>
    <row r="396" spans="3:14" ht="12.5" x14ac:dyDescent="0.25"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</row>
    <row r="397" spans="3:14" ht="12.5" x14ac:dyDescent="0.25"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</row>
    <row r="398" spans="3:14" ht="12.5" x14ac:dyDescent="0.25"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</row>
    <row r="399" spans="3:14" ht="12.5" x14ac:dyDescent="0.25"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</row>
    <row r="400" spans="3:14" ht="12.5" x14ac:dyDescent="0.25"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</row>
    <row r="401" spans="3:14" ht="12.5" x14ac:dyDescent="0.25"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</row>
    <row r="402" spans="3:14" ht="12.5" x14ac:dyDescent="0.25"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</row>
    <row r="403" spans="3:14" ht="12.5" x14ac:dyDescent="0.25"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</row>
    <row r="404" spans="3:14" ht="12.5" x14ac:dyDescent="0.25"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</row>
    <row r="405" spans="3:14" ht="12.5" x14ac:dyDescent="0.25"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</row>
    <row r="406" spans="3:14" ht="12.5" x14ac:dyDescent="0.25"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</row>
    <row r="407" spans="3:14" ht="12.5" x14ac:dyDescent="0.25"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</row>
    <row r="408" spans="3:14" ht="12.5" x14ac:dyDescent="0.25"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</row>
    <row r="409" spans="3:14" ht="12.5" x14ac:dyDescent="0.25"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</row>
    <row r="410" spans="3:14" ht="12.5" x14ac:dyDescent="0.25"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</row>
    <row r="411" spans="3:14" ht="12.5" x14ac:dyDescent="0.25"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</row>
    <row r="412" spans="3:14" ht="12.5" x14ac:dyDescent="0.25"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</row>
    <row r="413" spans="3:14" ht="12.5" x14ac:dyDescent="0.25"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</row>
    <row r="414" spans="3:14" ht="12.5" x14ac:dyDescent="0.25"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</row>
    <row r="415" spans="3:14" ht="12.5" x14ac:dyDescent="0.25"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</row>
    <row r="416" spans="3:14" ht="12.5" x14ac:dyDescent="0.25"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</row>
    <row r="417" spans="3:14" ht="12.5" x14ac:dyDescent="0.25"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</row>
    <row r="418" spans="3:14" ht="12.5" x14ac:dyDescent="0.25"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</row>
    <row r="419" spans="3:14" ht="12.5" x14ac:dyDescent="0.25"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</row>
    <row r="420" spans="3:14" ht="12.5" x14ac:dyDescent="0.25"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</row>
    <row r="421" spans="3:14" ht="12.5" x14ac:dyDescent="0.25"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</row>
    <row r="422" spans="3:14" ht="12.5" x14ac:dyDescent="0.25"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</row>
    <row r="423" spans="3:14" ht="12.5" x14ac:dyDescent="0.25"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</row>
    <row r="424" spans="3:14" ht="12.5" x14ac:dyDescent="0.25"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</row>
    <row r="425" spans="3:14" ht="12.5" x14ac:dyDescent="0.25"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</row>
    <row r="426" spans="3:14" ht="12.5" x14ac:dyDescent="0.25"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</row>
    <row r="427" spans="3:14" ht="12.5" x14ac:dyDescent="0.25"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</row>
    <row r="428" spans="3:14" ht="12.5" x14ac:dyDescent="0.25"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</row>
    <row r="429" spans="3:14" ht="12.5" x14ac:dyDescent="0.25"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</row>
    <row r="430" spans="3:14" ht="12.5" x14ac:dyDescent="0.25"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</row>
    <row r="431" spans="3:14" ht="12.5" x14ac:dyDescent="0.25"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</row>
    <row r="432" spans="3:14" ht="12.5" x14ac:dyDescent="0.25"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</row>
    <row r="433" spans="3:14" ht="12.5" x14ac:dyDescent="0.25"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</row>
    <row r="434" spans="3:14" ht="12.5" x14ac:dyDescent="0.25"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</row>
    <row r="435" spans="3:14" ht="12.5" x14ac:dyDescent="0.25"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</row>
    <row r="436" spans="3:14" ht="12.5" x14ac:dyDescent="0.25"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</row>
    <row r="437" spans="3:14" ht="12.5" x14ac:dyDescent="0.25"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</row>
    <row r="438" spans="3:14" ht="12.5" x14ac:dyDescent="0.25"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</row>
    <row r="439" spans="3:14" ht="12.5" x14ac:dyDescent="0.25"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</row>
    <row r="440" spans="3:14" ht="12.5" x14ac:dyDescent="0.25"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</row>
    <row r="441" spans="3:14" ht="12.5" x14ac:dyDescent="0.25"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</row>
    <row r="442" spans="3:14" ht="12.5" x14ac:dyDescent="0.25"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</row>
    <row r="443" spans="3:14" ht="12.5" x14ac:dyDescent="0.25"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</row>
    <row r="444" spans="3:14" ht="12.5" x14ac:dyDescent="0.25"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</row>
    <row r="445" spans="3:14" ht="12.5" x14ac:dyDescent="0.25"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</row>
    <row r="446" spans="3:14" ht="12.5" x14ac:dyDescent="0.25"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</row>
    <row r="447" spans="3:14" ht="12.5" x14ac:dyDescent="0.25"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</row>
    <row r="448" spans="3:14" ht="12.5" x14ac:dyDescent="0.25"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</row>
    <row r="449" spans="3:14" ht="12.5" x14ac:dyDescent="0.25"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</row>
    <row r="450" spans="3:14" ht="12.5" x14ac:dyDescent="0.25"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</row>
    <row r="451" spans="3:14" ht="12.5" x14ac:dyDescent="0.25"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</row>
    <row r="452" spans="3:14" ht="12.5" x14ac:dyDescent="0.25"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</row>
    <row r="453" spans="3:14" ht="12.5" x14ac:dyDescent="0.25"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</row>
    <row r="454" spans="3:14" ht="12.5" x14ac:dyDescent="0.25"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</row>
    <row r="455" spans="3:14" ht="12.5" x14ac:dyDescent="0.25"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</row>
    <row r="456" spans="3:14" ht="12.5" x14ac:dyDescent="0.25"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</row>
    <row r="457" spans="3:14" ht="12.5" x14ac:dyDescent="0.25"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</row>
    <row r="458" spans="3:14" ht="12.5" x14ac:dyDescent="0.25"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</row>
    <row r="459" spans="3:14" ht="12.5" x14ac:dyDescent="0.25"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</row>
    <row r="460" spans="3:14" ht="12.5" x14ac:dyDescent="0.25"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</row>
    <row r="461" spans="3:14" ht="12.5" x14ac:dyDescent="0.25"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</row>
    <row r="462" spans="3:14" ht="12.5" x14ac:dyDescent="0.25"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</row>
    <row r="463" spans="3:14" ht="12.5" x14ac:dyDescent="0.25"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</row>
    <row r="464" spans="3:14" ht="12.5" x14ac:dyDescent="0.25"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</row>
    <row r="465" spans="3:14" ht="12.5" x14ac:dyDescent="0.25"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</row>
    <row r="466" spans="3:14" ht="12.5" x14ac:dyDescent="0.25"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</row>
    <row r="467" spans="3:14" ht="12.5" x14ac:dyDescent="0.25"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</row>
    <row r="468" spans="3:14" ht="12.5" x14ac:dyDescent="0.25"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</row>
    <row r="469" spans="3:14" ht="12.5" x14ac:dyDescent="0.25"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</row>
    <row r="470" spans="3:14" ht="12.5" x14ac:dyDescent="0.25"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</row>
    <row r="471" spans="3:14" ht="12.5" x14ac:dyDescent="0.25"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</row>
    <row r="472" spans="3:14" ht="12.5" x14ac:dyDescent="0.25"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</row>
    <row r="473" spans="3:14" ht="12.5" x14ac:dyDescent="0.25"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</row>
    <row r="474" spans="3:14" ht="12.5" x14ac:dyDescent="0.25"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</row>
    <row r="475" spans="3:14" ht="12.5" x14ac:dyDescent="0.25"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</row>
    <row r="476" spans="3:14" ht="12.5" x14ac:dyDescent="0.25"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</row>
    <row r="477" spans="3:14" ht="12.5" x14ac:dyDescent="0.25"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</row>
    <row r="478" spans="3:14" ht="12.5" x14ac:dyDescent="0.25"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</row>
    <row r="479" spans="3:14" ht="12.5" x14ac:dyDescent="0.25"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</row>
    <row r="480" spans="3:14" ht="12.5" x14ac:dyDescent="0.25"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</row>
    <row r="481" spans="3:14" ht="12.5" x14ac:dyDescent="0.25"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</row>
    <row r="482" spans="3:14" ht="12.5" x14ac:dyDescent="0.25"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</row>
    <row r="483" spans="3:14" ht="12.5" x14ac:dyDescent="0.25"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</row>
    <row r="484" spans="3:14" ht="12.5" x14ac:dyDescent="0.25"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</row>
    <row r="485" spans="3:14" ht="12.5" x14ac:dyDescent="0.25"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</row>
    <row r="486" spans="3:14" ht="12.5" x14ac:dyDescent="0.25"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</row>
    <row r="487" spans="3:14" ht="12.5" x14ac:dyDescent="0.25"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</row>
    <row r="488" spans="3:14" ht="12.5" x14ac:dyDescent="0.25"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</row>
    <row r="489" spans="3:14" ht="12.5" x14ac:dyDescent="0.25"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</row>
    <row r="490" spans="3:14" ht="12.5" x14ac:dyDescent="0.25"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</row>
    <row r="491" spans="3:14" ht="12.5" x14ac:dyDescent="0.25"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</row>
    <row r="492" spans="3:14" ht="12.5" x14ac:dyDescent="0.25"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</row>
    <row r="493" spans="3:14" ht="12.5" x14ac:dyDescent="0.25"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</row>
    <row r="494" spans="3:14" ht="12.5" x14ac:dyDescent="0.25"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</row>
    <row r="495" spans="3:14" ht="12.5" x14ac:dyDescent="0.25"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</row>
    <row r="496" spans="3:14" ht="12.5" x14ac:dyDescent="0.25"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</row>
    <row r="497" spans="3:14" ht="12.5" x14ac:dyDescent="0.25"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</row>
    <row r="498" spans="3:14" ht="12.5" x14ac:dyDescent="0.25"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</row>
    <row r="499" spans="3:14" ht="12.5" x14ac:dyDescent="0.25"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</row>
    <row r="500" spans="3:14" ht="12.5" x14ac:dyDescent="0.25"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</row>
    <row r="501" spans="3:14" ht="12.5" x14ac:dyDescent="0.25"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</row>
    <row r="502" spans="3:14" ht="12.5" x14ac:dyDescent="0.25"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</row>
    <row r="503" spans="3:14" ht="12.5" x14ac:dyDescent="0.25"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</row>
    <row r="504" spans="3:14" ht="12.5" x14ac:dyDescent="0.25"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</row>
    <row r="505" spans="3:14" ht="12.5" x14ac:dyDescent="0.25"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</row>
    <row r="506" spans="3:14" ht="12.5" x14ac:dyDescent="0.25"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</row>
    <row r="507" spans="3:14" ht="12.5" x14ac:dyDescent="0.25"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</row>
    <row r="508" spans="3:14" ht="12.5" x14ac:dyDescent="0.25"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</row>
    <row r="509" spans="3:14" ht="12.5" x14ac:dyDescent="0.25"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</row>
    <row r="510" spans="3:14" ht="12.5" x14ac:dyDescent="0.25"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</row>
    <row r="511" spans="3:14" ht="12.5" x14ac:dyDescent="0.25"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</row>
    <row r="512" spans="3:14" ht="12.5" x14ac:dyDescent="0.25"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</row>
    <row r="513" spans="3:14" ht="12.5" x14ac:dyDescent="0.25"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</row>
    <row r="514" spans="3:14" ht="12.5" x14ac:dyDescent="0.25"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</row>
    <row r="515" spans="3:14" ht="12.5" x14ac:dyDescent="0.25"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</row>
    <row r="516" spans="3:14" ht="12.5" x14ac:dyDescent="0.25"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</row>
    <row r="517" spans="3:14" ht="12.5" x14ac:dyDescent="0.25"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</row>
    <row r="518" spans="3:14" ht="12.5" x14ac:dyDescent="0.25"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</row>
    <row r="519" spans="3:14" ht="12.5" x14ac:dyDescent="0.25"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</row>
    <row r="520" spans="3:14" ht="12.5" x14ac:dyDescent="0.25"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</row>
    <row r="521" spans="3:14" ht="12.5" x14ac:dyDescent="0.25"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</row>
    <row r="522" spans="3:14" ht="12.5" x14ac:dyDescent="0.25"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</row>
    <row r="523" spans="3:14" ht="12.5" x14ac:dyDescent="0.25"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</row>
    <row r="524" spans="3:14" ht="12.5" x14ac:dyDescent="0.25"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</row>
    <row r="525" spans="3:14" ht="12.5" x14ac:dyDescent="0.25"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</row>
    <row r="526" spans="3:14" ht="12.5" x14ac:dyDescent="0.25"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</row>
    <row r="527" spans="3:14" ht="12.5" x14ac:dyDescent="0.25"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</row>
    <row r="528" spans="3:14" ht="12.5" x14ac:dyDescent="0.25"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</row>
    <row r="529" spans="3:14" ht="12.5" x14ac:dyDescent="0.25"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</row>
    <row r="530" spans="3:14" ht="12.5" x14ac:dyDescent="0.25"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</row>
    <row r="531" spans="3:14" ht="12.5" x14ac:dyDescent="0.25"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</row>
    <row r="532" spans="3:14" ht="12.5" x14ac:dyDescent="0.25"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</row>
    <row r="533" spans="3:14" ht="12.5" x14ac:dyDescent="0.25"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</row>
    <row r="534" spans="3:14" ht="12.5" x14ac:dyDescent="0.25"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</row>
    <row r="535" spans="3:14" ht="12.5" x14ac:dyDescent="0.25"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</row>
    <row r="536" spans="3:14" ht="12.5" x14ac:dyDescent="0.25"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</row>
    <row r="537" spans="3:14" ht="12.5" x14ac:dyDescent="0.25"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</row>
    <row r="538" spans="3:14" ht="12.5" x14ac:dyDescent="0.25"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</row>
    <row r="539" spans="3:14" ht="12.5" x14ac:dyDescent="0.25"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</row>
    <row r="540" spans="3:14" ht="12.5" x14ac:dyDescent="0.25"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</row>
    <row r="541" spans="3:14" ht="12.5" x14ac:dyDescent="0.25"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</row>
    <row r="542" spans="3:14" ht="12.5" x14ac:dyDescent="0.25"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</row>
    <row r="543" spans="3:14" ht="12.5" x14ac:dyDescent="0.25"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</row>
    <row r="544" spans="3:14" ht="12.5" x14ac:dyDescent="0.25"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</row>
    <row r="545" spans="3:14" ht="12.5" x14ac:dyDescent="0.25"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</row>
    <row r="546" spans="3:14" ht="12.5" x14ac:dyDescent="0.25"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</row>
    <row r="547" spans="3:14" ht="12.5" x14ac:dyDescent="0.25"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</row>
    <row r="548" spans="3:14" ht="12.5" x14ac:dyDescent="0.25"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</row>
    <row r="549" spans="3:14" ht="12.5" x14ac:dyDescent="0.25"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</row>
    <row r="550" spans="3:14" ht="12.5" x14ac:dyDescent="0.25"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</row>
    <row r="551" spans="3:14" ht="12.5" x14ac:dyDescent="0.25"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</row>
    <row r="552" spans="3:14" ht="12.5" x14ac:dyDescent="0.25"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</row>
    <row r="553" spans="3:14" ht="12.5" x14ac:dyDescent="0.25"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</row>
    <row r="554" spans="3:14" ht="12.5" x14ac:dyDescent="0.25"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</row>
    <row r="555" spans="3:14" ht="12.5" x14ac:dyDescent="0.25"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</row>
    <row r="556" spans="3:14" ht="12.5" x14ac:dyDescent="0.25"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</row>
    <row r="557" spans="3:14" ht="12.5" x14ac:dyDescent="0.25"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</row>
    <row r="558" spans="3:14" ht="12.5" x14ac:dyDescent="0.25"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</row>
    <row r="559" spans="3:14" ht="12.5" x14ac:dyDescent="0.25"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</row>
    <row r="560" spans="3:14" ht="12.5" x14ac:dyDescent="0.25"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</row>
    <row r="561" spans="3:14" ht="12.5" x14ac:dyDescent="0.25"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</row>
    <row r="562" spans="3:14" ht="12.5" x14ac:dyDescent="0.25"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</row>
    <row r="563" spans="3:14" ht="12.5" x14ac:dyDescent="0.25"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</row>
    <row r="564" spans="3:14" ht="12.5" x14ac:dyDescent="0.25"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</row>
    <row r="565" spans="3:14" ht="12.5" x14ac:dyDescent="0.25"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</row>
    <row r="566" spans="3:14" ht="12.5" x14ac:dyDescent="0.25"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</row>
    <row r="567" spans="3:14" ht="12.5" x14ac:dyDescent="0.25"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</row>
    <row r="568" spans="3:14" ht="12.5" x14ac:dyDescent="0.25"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</row>
    <row r="569" spans="3:14" ht="12.5" x14ac:dyDescent="0.25"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</row>
    <row r="570" spans="3:14" ht="12.5" x14ac:dyDescent="0.25"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</row>
    <row r="571" spans="3:14" ht="12.5" x14ac:dyDescent="0.25"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</row>
    <row r="572" spans="3:14" ht="12.5" x14ac:dyDescent="0.25"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</row>
    <row r="573" spans="3:14" ht="12.5" x14ac:dyDescent="0.25"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</row>
    <row r="574" spans="3:14" ht="12.5" x14ac:dyDescent="0.25"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</row>
    <row r="575" spans="3:14" ht="12.5" x14ac:dyDescent="0.25"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</row>
    <row r="576" spans="3:14" ht="12.5" x14ac:dyDescent="0.25"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</row>
    <row r="577" spans="3:14" ht="12.5" x14ac:dyDescent="0.25"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</row>
    <row r="578" spans="3:14" ht="12.5" x14ac:dyDescent="0.25"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</row>
    <row r="579" spans="3:14" ht="12.5" x14ac:dyDescent="0.25"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</row>
    <row r="580" spans="3:14" ht="12.5" x14ac:dyDescent="0.25"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</row>
    <row r="581" spans="3:14" ht="12.5" x14ac:dyDescent="0.25"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</row>
    <row r="582" spans="3:14" ht="12.5" x14ac:dyDescent="0.25"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</row>
    <row r="583" spans="3:14" ht="12.5" x14ac:dyDescent="0.25"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</row>
    <row r="584" spans="3:14" ht="12.5" x14ac:dyDescent="0.25"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</row>
    <row r="585" spans="3:14" ht="12.5" x14ac:dyDescent="0.25"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</row>
    <row r="586" spans="3:14" ht="12.5" x14ac:dyDescent="0.25"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</row>
    <row r="587" spans="3:14" ht="12.5" x14ac:dyDescent="0.25"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</row>
    <row r="588" spans="3:14" ht="12.5" x14ac:dyDescent="0.25"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</row>
    <row r="589" spans="3:14" ht="12.5" x14ac:dyDescent="0.25"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</row>
    <row r="590" spans="3:14" ht="12.5" x14ac:dyDescent="0.25"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</row>
    <row r="591" spans="3:14" ht="12.5" x14ac:dyDescent="0.25"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</row>
    <row r="592" spans="3:14" ht="12.5" x14ac:dyDescent="0.25"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</row>
    <row r="593" spans="3:14" ht="12.5" x14ac:dyDescent="0.25"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</row>
    <row r="594" spans="3:14" ht="12.5" x14ac:dyDescent="0.25"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</row>
    <row r="595" spans="3:14" ht="12.5" x14ac:dyDescent="0.25"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</row>
    <row r="596" spans="3:14" ht="12.5" x14ac:dyDescent="0.25"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</row>
    <row r="597" spans="3:14" ht="12.5" x14ac:dyDescent="0.25"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</row>
    <row r="598" spans="3:14" ht="12.5" x14ac:dyDescent="0.25"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</row>
    <row r="599" spans="3:14" ht="12.5" x14ac:dyDescent="0.25"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</row>
    <row r="600" spans="3:14" ht="12.5" x14ac:dyDescent="0.25"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</row>
    <row r="601" spans="3:14" ht="12.5" x14ac:dyDescent="0.25"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</row>
    <row r="602" spans="3:14" ht="12.5" x14ac:dyDescent="0.25"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</row>
    <row r="603" spans="3:14" ht="12.5" x14ac:dyDescent="0.25"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</row>
    <row r="604" spans="3:14" ht="12.5" x14ac:dyDescent="0.25"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</row>
    <row r="605" spans="3:14" ht="12.5" x14ac:dyDescent="0.25"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</row>
    <row r="606" spans="3:14" ht="12.5" x14ac:dyDescent="0.25"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</row>
    <row r="607" spans="3:14" ht="12.5" x14ac:dyDescent="0.25"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</row>
    <row r="608" spans="3:14" ht="12.5" x14ac:dyDescent="0.25"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</row>
    <row r="609" spans="3:14" ht="12.5" x14ac:dyDescent="0.25"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</row>
    <row r="610" spans="3:14" ht="12.5" x14ac:dyDescent="0.25"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</row>
    <row r="611" spans="3:14" ht="12.5" x14ac:dyDescent="0.25"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</row>
    <row r="612" spans="3:14" ht="12.5" x14ac:dyDescent="0.25"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</row>
    <row r="613" spans="3:14" ht="12.5" x14ac:dyDescent="0.25"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</row>
    <row r="614" spans="3:14" ht="12.5" x14ac:dyDescent="0.25"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</row>
    <row r="615" spans="3:14" ht="12.5" x14ac:dyDescent="0.25"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</row>
    <row r="616" spans="3:14" ht="12.5" x14ac:dyDescent="0.25"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</row>
    <row r="617" spans="3:14" ht="12.5" x14ac:dyDescent="0.25"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</row>
    <row r="618" spans="3:14" ht="12.5" x14ac:dyDescent="0.25"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</row>
    <row r="619" spans="3:14" ht="12.5" x14ac:dyDescent="0.25"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</row>
    <row r="620" spans="3:14" ht="12.5" x14ac:dyDescent="0.25"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</row>
    <row r="621" spans="3:14" ht="12.5" x14ac:dyDescent="0.25"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</row>
    <row r="622" spans="3:14" ht="12.5" x14ac:dyDescent="0.25"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</row>
    <row r="623" spans="3:14" ht="12.5" x14ac:dyDescent="0.25"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</row>
    <row r="624" spans="3:14" ht="12.5" x14ac:dyDescent="0.25"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</row>
    <row r="625" spans="3:14" ht="12.5" x14ac:dyDescent="0.25"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</row>
    <row r="626" spans="3:14" ht="12.5" x14ac:dyDescent="0.25"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</row>
    <row r="627" spans="3:14" ht="12.5" x14ac:dyDescent="0.25"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</row>
    <row r="628" spans="3:14" ht="12.5" x14ac:dyDescent="0.25"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</row>
    <row r="629" spans="3:14" ht="12.5" x14ac:dyDescent="0.25"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</row>
    <row r="630" spans="3:14" ht="12.5" x14ac:dyDescent="0.25"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</row>
    <row r="631" spans="3:14" ht="12.5" x14ac:dyDescent="0.25"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</row>
    <row r="632" spans="3:14" ht="12.5" x14ac:dyDescent="0.25"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</row>
    <row r="633" spans="3:14" ht="12.5" x14ac:dyDescent="0.25"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</row>
    <row r="634" spans="3:14" ht="12.5" x14ac:dyDescent="0.25"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</row>
    <row r="635" spans="3:14" ht="12.5" x14ac:dyDescent="0.25"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</row>
    <row r="636" spans="3:14" ht="12.5" x14ac:dyDescent="0.25"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</row>
    <row r="637" spans="3:14" ht="12.5" x14ac:dyDescent="0.25"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</row>
    <row r="638" spans="3:14" ht="12.5" x14ac:dyDescent="0.25"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</row>
    <row r="639" spans="3:14" ht="12.5" x14ac:dyDescent="0.25"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</row>
    <row r="640" spans="3:14" ht="12.5" x14ac:dyDescent="0.25"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</row>
    <row r="641" spans="3:14" ht="12.5" x14ac:dyDescent="0.25"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</row>
    <row r="642" spans="3:14" ht="12.5" x14ac:dyDescent="0.25"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</row>
    <row r="643" spans="3:14" ht="12.5" x14ac:dyDescent="0.25"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</row>
    <row r="644" spans="3:14" ht="12.5" x14ac:dyDescent="0.25"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</row>
    <row r="645" spans="3:14" ht="12.5" x14ac:dyDescent="0.25"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</row>
    <row r="646" spans="3:14" ht="12.5" x14ac:dyDescent="0.25"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</row>
    <row r="647" spans="3:14" ht="12.5" x14ac:dyDescent="0.25"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</row>
    <row r="648" spans="3:14" ht="12.5" x14ac:dyDescent="0.25"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</row>
    <row r="649" spans="3:14" ht="12.5" x14ac:dyDescent="0.25"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</row>
    <row r="650" spans="3:14" ht="12.5" x14ac:dyDescent="0.25"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</row>
    <row r="651" spans="3:14" ht="12.5" x14ac:dyDescent="0.25"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</row>
    <row r="652" spans="3:14" ht="12.5" x14ac:dyDescent="0.25"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</row>
    <row r="653" spans="3:14" ht="12.5" x14ac:dyDescent="0.25"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</row>
    <row r="654" spans="3:14" ht="12.5" x14ac:dyDescent="0.25"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</row>
    <row r="655" spans="3:14" ht="12.5" x14ac:dyDescent="0.25"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</row>
    <row r="656" spans="3:14" ht="12.5" x14ac:dyDescent="0.25"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</row>
    <row r="657" spans="3:14" ht="12.5" x14ac:dyDescent="0.25"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</row>
    <row r="658" spans="3:14" ht="12.5" x14ac:dyDescent="0.25"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</row>
    <row r="659" spans="3:14" ht="12.5" x14ac:dyDescent="0.25"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</row>
    <row r="660" spans="3:14" ht="12.5" x14ac:dyDescent="0.25"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</row>
    <row r="661" spans="3:14" ht="12.5" x14ac:dyDescent="0.25"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</row>
    <row r="662" spans="3:14" ht="12.5" x14ac:dyDescent="0.25"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</row>
    <row r="663" spans="3:14" ht="12.5" x14ac:dyDescent="0.25"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</row>
    <row r="664" spans="3:14" ht="12.5" x14ac:dyDescent="0.25"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</row>
    <row r="665" spans="3:14" ht="12.5" x14ac:dyDescent="0.25"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</row>
    <row r="666" spans="3:14" ht="12.5" x14ac:dyDescent="0.25"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</row>
    <row r="667" spans="3:14" ht="12.5" x14ac:dyDescent="0.25"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</row>
    <row r="668" spans="3:14" ht="12.5" x14ac:dyDescent="0.25"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</row>
    <row r="669" spans="3:14" ht="12.5" x14ac:dyDescent="0.25"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</row>
    <row r="670" spans="3:14" ht="12.5" x14ac:dyDescent="0.25"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</row>
    <row r="671" spans="3:14" ht="12.5" x14ac:dyDescent="0.25"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</row>
    <row r="672" spans="3:14" ht="12.5" x14ac:dyDescent="0.25"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</row>
    <row r="673" spans="3:14" ht="12.5" x14ac:dyDescent="0.25"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</row>
    <row r="674" spans="3:14" ht="12.5" x14ac:dyDescent="0.25"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</row>
    <row r="675" spans="3:14" ht="12.5" x14ac:dyDescent="0.25"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</row>
    <row r="676" spans="3:14" ht="12.5" x14ac:dyDescent="0.25"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</row>
    <row r="677" spans="3:14" ht="12.5" x14ac:dyDescent="0.25"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</row>
    <row r="678" spans="3:14" ht="12.5" x14ac:dyDescent="0.25"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</row>
    <row r="679" spans="3:14" ht="12.5" x14ac:dyDescent="0.25"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</row>
    <row r="680" spans="3:14" ht="12.5" x14ac:dyDescent="0.25"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</row>
    <row r="681" spans="3:14" ht="12.5" x14ac:dyDescent="0.25"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</row>
    <row r="682" spans="3:14" ht="12.5" x14ac:dyDescent="0.25"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</row>
    <row r="683" spans="3:14" ht="12.5" x14ac:dyDescent="0.25"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</row>
    <row r="684" spans="3:14" ht="12.5" x14ac:dyDescent="0.25"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</row>
    <row r="685" spans="3:14" ht="12.5" x14ac:dyDescent="0.25"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</row>
    <row r="686" spans="3:14" ht="12.5" x14ac:dyDescent="0.25"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</row>
    <row r="687" spans="3:14" ht="12.5" x14ac:dyDescent="0.25"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</row>
    <row r="688" spans="3:14" ht="12.5" x14ac:dyDescent="0.25"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</row>
    <row r="689" spans="3:14" ht="12.5" x14ac:dyDescent="0.25"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</row>
    <row r="690" spans="3:14" ht="12.5" x14ac:dyDescent="0.25"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</row>
    <row r="691" spans="3:14" ht="12.5" x14ac:dyDescent="0.25"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</row>
    <row r="692" spans="3:14" ht="12.5" x14ac:dyDescent="0.25"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</row>
    <row r="693" spans="3:14" ht="12.5" x14ac:dyDescent="0.25"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</row>
    <row r="694" spans="3:14" ht="12.5" x14ac:dyDescent="0.25"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</row>
    <row r="695" spans="3:14" ht="12.5" x14ac:dyDescent="0.25"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</row>
    <row r="696" spans="3:14" ht="12.5" x14ac:dyDescent="0.25"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</row>
    <row r="697" spans="3:14" ht="12.5" x14ac:dyDescent="0.25"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</row>
    <row r="698" spans="3:14" ht="12.5" x14ac:dyDescent="0.25"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</row>
    <row r="699" spans="3:14" ht="12.5" x14ac:dyDescent="0.25"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</row>
    <row r="700" spans="3:14" ht="12.5" x14ac:dyDescent="0.25"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</row>
    <row r="701" spans="3:14" ht="12.5" x14ac:dyDescent="0.25"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</row>
    <row r="702" spans="3:14" ht="12.5" x14ac:dyDescent="0.25"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</row>
    <row r="703" spans="3:14" ht="12.5" x14ac:dyDescent="0.25"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</row>
    <row r="704" spans="3:14" ht="12.5" x14ac:dyDescent="0.25"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</row>
    <row r="705" spans="3:14" ht="12.5" x14ac:dyDescent="0.25"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</row>
    <row r="706" spans="3:14" ht="12.5" x14ac:dyDescent="0.25"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</row>
    <row r="707" spans="3:14" ht="12.5" x14ac:dyDescent="0.25"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</row>
    <row r="708" spans="3:14" ht="12.5" x14ac:dyDescent="0.25"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</row>
    <row r="709" spans="3:14" ht="12.5" x14ac:dyDescent="0.25"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</row>
    <row r="710" spans="3:14" ht="12.5" x14ac:dyDescent="0.25"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</row>
    <row r="711" spans="3:14" ht="12.5" x14ac:dyDescent="0.25"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</row>
    <row r="712" spans="3:14" ht="12.5" x14ac:dyDescent="0.25"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</row>
    <row r="713" spans="3:14" ht="12.5" x14ac:dyDescent="0.25"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</row>
    <row r="714" spans="3:14" ht="12.5" x14ac:dyDescent="0.25"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</row>
    <row r="715" spans="3:14" ht="12.5" x14ac:dyDescent="0.25"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</row>
    <row r="716" spans="3:14" ht="12.5" x14ac:dyDescent="0.25"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</row>
    <row r="717" spans="3:14" ht="12.5" x14ac:dyDescent="0.25"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</row>
    <row r="718" spans="3:14" ht="12.5" x14ac:dyDescent="0.25"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</row>
    <row r="719" spans="3:14" ht="12.5" x14ac:dyDescent="0.25"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</row>
    <row r="720" spans="3:14" ht="12.5" x14ac:dyDescent="0.25"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</row>
    <row r="721" spans="3:14" ht="12.5" x14ac:dyDescent="0.25"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</row>
    <row r="722" spans="3:14" ht="12.5" x14ac:dyDescent="0.25"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</row>
    <row r="723" spans="3:14" ht="12.5" x14ac:dyDescent="0.25"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</row>
    <row r="724" spans="3:14" ht="12.5" x14ac:dyDescent="0.25"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</row>
    <row r="725" spans="3:14" ht="12.5" x14ac:dyDescent="0.25"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</row>
    <row r="726" spans="3:14" ht="12.5" x14ac:dyDescent="0.25"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</row>
    <row r="727" spans="3:14" ht="12.5" x14ac:dyDescent="0.25"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</row>
    <row r="728" spans="3:14" ht="12.5" x14ac:dyDescent="0.25"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</row>
    <row r="729" spans="3:14" ht="12.5" x14ac:dyDescent="0.25"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</row>
    <row r="730" spans="3:14" ht="12.5" x14ac:dyDescent="0.25"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</row>
    <row r="731" spans="3:14" ht="12.5" x14ac:dyDescent="0.25"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</row>
    <row r="732" spans="3:14" ht="12.5" x14ac:dyDescent="0.25"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</row>
    <row r="733" spans="3:14" ht="12.5" x14ac:dyDescent="0.25"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</row>
    <row r="734" spans="3:14" ht="12.5" x14ac:dyDescent="0.25"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</row>
    <row r="735" spans="3:14" ht="12.5" x14ac:dyDescent="0.25"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</row>
    <row r="736" spans="3:14" ht="12.5" x14ac:dyDescent="0.25"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</row>
    <row r="737" spans="3:14" ht="12.5" x14ac:dyDescent="0.25"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</row>
    <row r="738" spans="3:14" ht="12.5" x14ac:dyDescent="0.25"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</row>
    <row r="739" spans="3:14" ht="12.5" x14ac:dyDescent="0.25"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</row>
    <row r="740" spans="3:14" ht="12.5" x14ac:dyDescent="0.25"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</row>
    <row r="741" spans="3:14" ht="12.5" x14ac:dyDescent="0.25"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</row>
    <row r="742" spans="3:14" ht="12.5" x14ac:dyDescent="0.25"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</row>
    <row r="743" spans="3:14" ht="12.5" x14ac:dyDescent="0.25"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</row>
    <row r="744" spans="3:14" ht="12.5" x14ac:dyDescent="0.25"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</row>
    <row r="745" spans="3:14" ht="12.5" x14ac:dyDescent="0.25"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</row>
    <row r="746" spans="3:14" ht="12.5" x14ac:dyDescent="0.25"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</row>
    <row r="747" spans="3:14" ht="12.5" x14ac:dyDescent="0.25"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</row>
    <row r="748" spans="3:14" ht="12.5" x14ac:dyDescent="0.25"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</row>
    <row r="749" spans="3:14" ht="12.5" x14ac:dyDescent="0.25"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</row>
    <row r="750" spans="3:14" ht="12.5" x14ac:dyDescent="0.25"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</row>
    <row r="751" spans="3:14" ht="12.5" x14ac:dyDescent="0.25"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</row>
    <row r="752" spans="3:14" ht="12.5" x14ac:dyDescent="0.25"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</row>
    <row r="753" spans="3:14" ht="12.5" x14ac:dyDescent="0.25"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</row>
    <row r="754" spans="3:14" ht="12.5" x14ac:dyDescent="0.25"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</row>
    <row r="755" spans="3:14" ht="12.5" x14ac:dyDescent="0.25"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</row>
    <row r="756" spans="3:14" ht="12.5" x14ac:dyDescent="0.25"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</row>
    <row r="757" spans="3:14" ht="12.5" x14ac:dyDescent="0.25"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</row>
    <row r="758" spans="3:14" ht="12.5" x14ac:dyDescent="0.25"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</row>
    <row r="759" spans="3:14" ht="12.5" x14ac:dyDescent="0.25"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</row>
    <row r="760" spans="3:14" ht="12.5" x14ac:dyDescent="0.25"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</row>
    <row r="761" spans="3:14" ht="12.5" x14ac:dyDescent="0.25"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</row>
    <row r="762" spans="3:14" ht="12.5" x14ac:dyDescent="0.25"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</row>
    <row r="763" spans="3:14" ht="12.5" x14ac:dyDescent="0.25"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</row>
    <row r="764" spans="3:14" ht="12.5" x14ac:dyDescent="0.25"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</row>
    <row r="765" spans="3:14" ht="12.5" x14ac:dyDescent="0.25"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</row>
    <row r="766" spans="3:14" ht="12.5" x14ac:dyDescent="0.25"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</row>
    <row r="767" spans="3:14" ht="12.5" x14ac:dyDescent="0.25"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</row>
    <row r="768" spans="3:14" ht="12.5" x14ac:dyDescent="0.25"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</row>
    <row r="769" spans="3:14" ht="12.5" x14ac:dyDescent="0.25"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</row>
    <row r="770" spans="3:14" ht="12.5" x14ac:dyDescent="0.25"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</row>
    <row r="771" spans="3:14" ht="12.5" x14ac:dyDescent="0.25"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</row>
    <row r="772" spans="3:14" ht="12.5" x14ac:dyDescent="0.25"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</row>
    <row r="773" spans="3:14" ht="12.5" x14ac:dyDescent="0.25"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</row>
    <row r="774" spans="3:14" ht="12.5" x14ac:dyDescent="0.25"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</row>
    <row r="775" spans="3:14" ht="12.5" x14ac:dyDescent="0.25"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</row>
    <row r="776" spans="3:14" ht="12.5" x14ac:dyDescent="0.25"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</row>
    <row r="777" spans="3:14" ht="12.5" x14ac:dyDescent="0.25"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</row>
    <row r="778" spans="3:14" ht="12.5" x14ac:dyDescent="0.25"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</row>
    <row r="779" spans="3:14" ht="12.5" x14ac:dyDescent="0.25"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</row>
    <row r="780" spans="3:14" ht="12.5" x14ac:dyDescent="0.25"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</row>
    <row r="781" spans="3:14" ht="12.5" x14ac:dyDescent="0.25"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</row>
    <row r="782" spans="3:14" ht="12.5" x14ac:dyDescent="0.25"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</row>
    <row r="783" spans="3:14" ht="12.5" x14ac:dyDescent="0.25"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</row>
    <row r="784" spans="3:14" ht="12.5" x14ac:dyDescent="0.25"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</row>
    <row r="785" spans="3:14" ht="12.5" x14ac:dyDescent="0.25"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</row>
    <row r="786" spans="3:14" ht="12.5" x14ac:dyDescent="0.25"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</row>
    <row r="787" spans="3:14" ht="12.5" x14ac:dyDescent="0.25"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</row>
    <row r="788" spans="3:14" ht="12.5" x14ac:dyDescent="0.25"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</row>
    <row r="789" spans="3:14" ht="12.5" x14ac:dyDescent="0.25"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</row>
    <row r="790" spans="3:14" ht="12.5" x14ac:dyDescent="0.25"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</row>
    <row r="791" spans="3:14" ht="12.5" x14ac:dyDescent="0.25"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</row>
    <row r="792" spans="3:14" ht="12.5" x14ac:dyDescent="0.25"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</row>
    <row r="793" spans="3:14" ht="12.5" x14ac:dyDescent="0.25"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</row>
    <row r="794" spans="3:14" ht="12.5" x14ac:dyDescent="0.25"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</row>
    <row r="795" spans="3:14" ht="12.5" x14ac:dyDescent="0.25"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</row>
    <row r="796" spans="3:14" ht="12.5" x14ac:dyDescent="0.25"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</row>
    <row r="797" spans="3:14" ht="12.5" x14ac:dyDescent="0.25"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</row>
    <row r="798" spans="3:14" ht="12.5" x14ac:dyDescent="0.25"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</row>
    <row r="799" spans="3:14" ht="12.5" x14ac:dyDescent="0.25"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</row>
    <row r="800" spans="3:14" ht="12.5" x14ac:dyDescent="0.25"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</row>
    <row r="801" spans="3:14" ht="12.5" x14ac:dyDescent="0.25"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</row>
    <row r="802" spans="3:14" ht="12.5" x14ac:dyDescent="0.25"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</row>
    <row r="803" spans="3:14" ht="12.5" x14ac:dyDescent="0.25"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</row>
    <row r="804" spans="3:14" ht="12.5" x14ac:dyDescent="0.25"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</row>
    <row r="805" spans="3:14" ht="12.5" x14ac:dyDescent="0.25"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</row>
    <row r="806" spans="3:14" ht="12.5" x14ac:dyDescent="0.25"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</row>
    <row r="807" spans="3:14" ht="12.5" x14ac:dyDescent="0.25"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</row>
    <row r="808" spans="3:14" ht="12.5" x14ac:dyDescent="0.25"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</row>
    <row r="809" spans="3:14" ht="12.5" x14ac:dyDescent="0.25"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</row>
    <row r="810" spans="3:14" ht="12.5" x14ac:dyDescent="0.25"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</row>
    <row r="811" spans="3:14" ht="12.5" x14ac:dyDescent="0.25"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</row>
    <row r="812" spans="3:14" ht="12.5" x14ac:dyDescent="0.25"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</row>
    <row r="813" spans="3:14" ht="12.5" x14ac:dyDescent="0.25"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</row>
    <row r="814" spans="3:14" ht="12.5" x14ac:dyDescent="0.25"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</row>
    <row r="815" spans="3:14" ht="12.5" x14ac:dyDescent="0.25"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</row>
    <row r="816" spans="3:14" ht="12.5" x14ac:dyDescent="0.25"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</row>
    <row r="817" spans="3:14" ht="12.5" x14ac:dyDescent="0.25"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</row>
    <row r="818" spans="3:14" ht="12.5" x14ac:dyDescent="0.25"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</row>
    <row r="819" spans="3:14" ht="12.5" x14ac:dyDescent="0.25"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</row>
    <row r="820" spans="3:14" ht="12.5" x14ac:dyDescent="0.25"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</row>
    <row r="821" spans="3:14" ht="12.5" x14ac:dyDescent="0.25"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</row>
    <row r="822" spans="3:14" ht="12.5" x14ac:dyDescent="0.25"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</row>
    <row r="823" spans="3:14" ht="12.5" x14ac:dyDescent="0.25"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</row>
    <row r="824" spans="3:14" ht="12.5" x14ac:dyDescent="0.25"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</row>
    <row r="825" spans="3:14" ht="12.5" x14ac:dyDescent="0.25"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</row>
    <row r="826" spans="3:14" ht="12.5" x14ac:dyDescent="0.25"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</row>
    <row r="827" spans="3:14" ht="12.5" x14ac:dyDescent="0.25"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</row>
    <row r="828" spans="3:14" ht="12.5" x14ac:dyDescent="0.25"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</row>
    <row r="829" spans="3:14" ht="12.5" x14ac:dyDescent="0.25"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</row>
    <row r="830" spans="3:14" ht="12.5" x14ac:dyDescent="0.25"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</row>
    <row r="831" spans="3:14" ht="12.5" x14ac:dyDescent="0.25"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</row>
    <row r="832" spans="3:14" ht="12.5" x14ac:dyDescent="0.25"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</row>
    <row r="833" spans="3:14" ht="12.5" x14ac:dyDescent="0.25"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</row>
    <row r="834" spans="3:14" ht="12.5" x14ac:dyDescent="0.25"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</row>
    <row r="835" spans="3:14" ht="12.5" x14ac:dyDescent="0.25"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</row>
    <row r="836" spans="3:14" ht="12.5" x14ac:dyDescent="0.25"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</row>
    <row r="837" spans="3:14" ht="12.5" x14ac:dyDescent="0.25"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</row>
    <row r="838" spans="3:14" ht="12.5" x14ac:dyDescent="0.25"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</row>
    <row r="839" spans="3:14" ht="12.5" x14ac:dyDescent="0.25"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</row>
    <row r="840" spans="3:14" ht="12.5" x14ac:dyDescent="0.25"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</row>
    <row r="841" spans="3:14" ht="12.5" x14ac:dyDescent="0.25"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</row>
    <row r="842" spans="3:14" ht="12.5" x14ac:dyDescent="0.25"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</row>
    <row r="843" spans="3:14" ht="12.5" x14ac:dyDescent="0.25"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</row>
    <row r="844" spans="3:14" ht="12.5" x14ac:dyDescent="0.25"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</row>
    <row r="845" spans="3:14" ht="12.5" x14ac:dyDescent="0.25"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</row>
    <row r="846" spans="3:14" ht="12.5" x14ac:dyDescent="0.25"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</row>
    <row r="847" spans="3:14" ht="12.5" x14ac:dyDescent="0.25"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</row>
    <row r="848" spans="3:14" ht="12.5" x14ac:dyDescent="0.25"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</row>
    <row r="849" spans="3:14" ht="12.5" x14ac:dyDescent="0.25"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</row>
    <row r="850" spans="3:14" ht="12.5" x14ac:dyDescent="0.25"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</row>
    <row r="851" spans="3:14" ht="12.5" x14ac:dyDescent="0.25"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</row>
    <row r="852" spans="3:14" ht="12.5" x14ac:dyDescent="0.25"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</row>
    <row r="853" spans="3:14" ht="12.5" x14ac:dyDescent="0.25"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</row>
    <row r="854" spans="3:14" ht="12.5" x14ac:dyDescent="0.25"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</row>
    <row r="855" spans="3:14" ht="12.5" x14ac:dyDescent="0.25"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</row>
    <row r="856" spans="3:14" ht="12.5" x14ac:dyDescent="0.25"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</row>
    <row r="857" spans="3:14" ht="12.5" x14ac:dyDescent="0.25"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</row>
    <row r="858" spans="3:14" ht="12.5" x14ac:dyDescent="0.25"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</row>
    <row r="859" spans="3:14" ht="12.5" x14ac:dyDescent="0.25"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</row>
    <row r="860" spans="3:14" ht="12.5" x14ac:dyDescent="0.25"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</row>
    <row r="861" spans="3:14" ht="12.5" x14ac:dyDescent="0.25"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</row>
    <row r="862" spans="3:14" ht="12.5" x14ac:dyDescent="0.25"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</row>
    <row r="863" spans="3:14" ht="12.5" x14ac:dyDescent="0.25"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</row>
    <row r="864" spans="3:14" ht="12.5" x14ac:dyDescent="0.25"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</row>
    <row r="865" spans="3:14" ht="12.5" x14ac:dyDescent="0.25"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</row>
    <row r="866" spans="3:14" ht="12.5" x14ac:dyDescent="0.25"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</row>
    <row r="867" spans="3:14" ht="12.5" x14ac:dyDescent="0.25"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</row>
    <row r="868" spans="3:14" ht="12.5" x14ac:dyDescent="0.25"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</row>
    <row r="869" spans="3:14" ht="12.5" x14ac:dyDescent="0.25"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</row>
    <row r="870" spans="3:14" ht="12.5" x14ac:dyDescent="0.25"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</row>
    <row r="871" spans="3:14" ht="12.5" x14ac:dyDescent="0.25"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</row>
    <row r="872" spans="3:14" ht="12.5" x14ac:dyDescent="0.25"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</row>
    <row r="873" spans="3:14" ht="12.5" x14ac:dyDescent="0.25"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</row>
    <row r="874" spans="3:14" ht="12.5" x14ac:dyDescent="0.25"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</row>
    <row r="875" spans="3:14" ht="12.5" x14ac:dyDescent="0.25"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</row>
    <row r="876" spans="3:14" ht="12.5" x14ac:dyDescent="0.25"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</row>
    <row r="877" spans="3:14" ht="12.5" x14ac:dyDescent="0.25"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</row>
    <row r="878" spans="3:14" ht="12.5" x14ac:dyDescent="0.25"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</row>
    <row r="879" spans="3:14" ht="12.5" x14ac:dyDescent="0.25"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</row>
    <row r="880" spans="3:14" ht="12.5" x14ac:dyDescent="0.25"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</row>
    <row r="881" spans="3:14" ht="12.5" x14ac:dyDescent="0.25"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</row>
    <row r="882" spans="3:14" ht="12.5" x14ac:dyDescent="0.25"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</row>
    <row r="883" spans="3:14" ht="12.5" x14ac:dyDescent="0.25"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</row>
    <row r="884" spans="3:14" ht="12.5" x14ac:dyDescent="0.25"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</row>
    <row r="885" spans="3:14" ht="12.5" x14ac:dyDescent="0.25"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</row>
    <row r="886" spans="3:14" ht="12.5" x14ac:dyDescent="0.25"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</row>
    <row r="887" spans="3:14" ht="12.5" x14ac:dyDescent="0.25"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</row>
    <row r="888" spans="3:14" ht="12.5" x14ac:dyDescent="0.25"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</row>
    <row r="889" spans="3:14" ht="12.5" x14ac:dyDescent="0.25"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</row>
    <row r="890" spans="3:14" ht="12.5" x14ac:dyDescent="0.25"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</row>
    <row r="891" spans="3:14" ht="12.5" x14ac:dyDescent="0.25"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</row>
    <row r="892" spans="3:14" ht="12.5" x14ac:dyDescent="0.25"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</row>
    <row r="893" spans="3:14" ht="12.5" x14ac:dyDescent="0.25"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</row>
    <row r="894" spans="3:14" ht="12.5" x14ac:dyDescent="0.25"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</row>
    <row r="895" spans="3:14" ht="12.5" x14ac:dyDescent="0.25"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</row>
    <row r="896" spans="3:14" ht="12.5" x14ac:dyDescent="0.25"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</row>
    <row r="897" spans="3:14" ht="12.5" x14ac:dyDescent="0.25"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</row>
    <row r="898" spans="3:14" ht="12.5" x14ac:dyDescent="0.25"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</row>
    <row r="899" spans="3:14" ht="12.5" x14ac:dyDescent="0.25"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</row>
    <row r="900" spans="3:14" ht="12.5" x14ac:dyDescent="0.25"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</row>
    <row r="901" spans="3:14" ht="12.5" x14ac:dyDescent="0.25"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</row>
    <row r="902" spans="3:14" ht="12.5" x14ac:dyDescent="0.25"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</row>
    <row r="903" spans="3:14" ht="12.5" x14ac:dyDescent="0.25"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</row>
    <row r="904" spans="3:14" ht="12.5" x14ac:dyDescent="0.25"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</row>
    <row r="905" spans="3:14" ht="12.5" x14ac:dyDescent="0.25"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</row>
    <row r="906" spans="3:14" ht="12.5" x14ac:dyDescent="0.25"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</row>
    <row r="907" spans="3:14" ht="12.5" x14ac:dyDescent="0.25"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</row>
    <row r="908" spans="3:14" ht="12.5" x14ac:dyDescent="0.25"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</row>
    <row r="909" spans="3:14" ht="12.5" x14ac:dyDescent="0.25"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</row>
    <row r="910" spans="3:14" ht="12.5" x14ac:dyDescent="0.25"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</row>
    <row r="911" spans="3:14" ht="12.5" x14ac:dyDescent="0.25"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</row>
    <row r="912" spans="3:14" ht="12.5" x14ac:dyDescent="0.25"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</row>
    <row r="913" spans="3:14" ht="12.5" x14ac:dyDescent="0.25"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</row>
    <row r="914" spans="3:14" ht="12.5" x14ac:dyDescent="0.25"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</row>
    <row r="915" spans="3:14" ht="12.5" x14ac:dyDescent="0.25"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</row>
    <row r="916" spans="3:14" ht="12.5" x14ac:dyDescent="0.25"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</row>
    <row r="917" spans="3:14" ht="12.5" x14ac:dyDescent="0.25"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</row>
    <row r="918" spans="3:14" ht="12.5" x14ac:dyDescent="0.25"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</row>
    <row r="919" spans="3:14" ht="12.5" x14ac:dyDescent="0.25"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</row>
    <row r="920" spans="3:14" ht="12.5" x14ac:dyDescent="0.25"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</row>
    <row r="921" spans="3:14" ht="12.5" x14ac:dyDescent="0.25"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</row>
    <row r="922" spans="3:14" ht="12.5" x14ac:dyDescent="0.25"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</row>
    <row r="923" spans="3:14" ht="12.5" x14ac:dyDescent="0.25"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</row>
    <row r="924" spans="3:14" ht="12.5" x14ac:dyDescent="0.25"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</row>
    <row r="925" spans="3:14" ht="12.5" x14ac:dyDescent="0.25"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</row>
    <row r="926" spans="3:14" ht="12.5" x14ac:dyDescent="0.25"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</row>
    <row r="927" spans="3:14" ht="12.5" x14ac:dyDescent="0.25"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</row>
    <row r="928" spans="3:14" ht="12.5" x14ac:dyDescent="0.25"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</row>
    <row r="929" spans="3:14" ht="12.5" x14ac:dyDescent="0.25"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</row>
    <row r="930" spans="3:14" ht="12.5" x14ac:dyDescent="0.25"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</row>
    <row r="931" spans="3:14" ht="12.5" x14ac:dyDescent="0.25"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</row>
    <row r="932" spans="3:14" ht="12.5" x14ac:dyDescent="0.25"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</row>
    <row r="933" spans="3:14" ht="12.5" x14ac:dyDescent="0.25"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</row>
    <row r="934" spans="3:14" ht="12.5" x14ac:dyDescent="0.25"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</row>
    <row r="935" spans="3:14" ht="12.5" x14ac:dyDescent="0.25"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</row>
    <row r="936" spans="3:14" ht="12.5" x14ac:dyDescent="0.25"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</row>
    <row r="937" spans="3:14" ht="12.5" x14ac:dyDescent="0.25"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</row>
    <row r="938" spans="3:14" ht="12.5" x14ac:dyDescent="0.25"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</row>
    <row r="939" spans="3:14" ht="12.5" x14ac:dyDescent="0.25"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</row>
    <row r="940" spans="3:14" ht="12.5" x14ac:dyDescent="0.25"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</row>
    <row r="941" spans="3:14" ht="12.5" x14ac:dyDescent="0.25"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</row>
    <row r="942" spans="3:14" ht="12.5" x14ac:dyDescent="0.25"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</row>
    <row r="943" spans="3:14" ht="12.5" x14ac:dyDescent="0.25"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</row>
    <row r="944" spans="3:14" ht="12.5" x14ac:dyDescent="0.25"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</row>
    <row r="945" spans="3:14" ht="12.5" x14ac:dyDescent="0.25"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</row>
    <row r="946" spans="3:14" ht="12.5" x14ac:dyDescent="0.25"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</row>
    <row r="947" spans="3:14" ht="12.5" x14ac:dyDescent="0.25"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</row>
    <row r="948" spans="3:14" ht="12.5" x14ac:dyDescent="0.25"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</row>
    <row r="949" spans="3:14" ht="12.5" x14ac:dyDescent="0.25"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</row>
    <row r="950" spans="3:14" ht="12.5" x14ac:dyDescent="0.25"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</row>
    <row r="951" spans="3:14" ht="12.5" x14ac:dyDescent="0.25"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</row>
    <row r="952" spans="3:14" ht="12.5" x14ac:dyDescent="0.25"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</row>
    <row r="953" spans="3:14" ht="12.5" x14ac:dyDescent="0.25"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</row>
    <row r="954" spans="3:14" ht="12.5" x14ac:dyDescent="0.25"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</row>
    <row r="955" spans="3:14" ht="12.5" x14ac:dyDescent="0.25"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</row>
    <row r="956" spans="3:14" ht="12.5" x14ac:dyDescent="0.25"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</row>
    <row r="957" spans="3:14" ht="12.5" x14ac:dyDescent="0.25"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</row>
    <row r="958" spans="3:14" ht="12.5" x14ac:dyDescent="0.25"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</row>
    <row r="959" spans="3:14" ht="12.5" x14ac:dyDescent="0.25"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</row>
    <row r="960" spans="3:14" ht="12.5" x14ac:dyDescent="0.25"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</row>
    <row r="961" spans="3:14" ht="12.5" x14ac:dyDescent="0.25"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</row>
    <row r="962" spans="3:14" ht="12.5" x14ac:dyDescent="0.25"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</row>
    <row r="963" spans="3:14" ht="12.5" x14ac:dyDescent="0.25"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</row>
    <row r="964" spans="3:14" ht="12.5" x14ac:dyDescent="0.25"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</row>
    <row r="965" spans="3:14" ht="12.5" x14ac:dyDescent="0.25"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</row>
    <row r="966" spans="3:14" ht="12.5" x14ac:dyDescent="0.25"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</row>
    <row r="967" spans="3:14" ht="12.5" x14ac:dyDescent="0.25"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</row>
    <row r="968" spans="3:14" ht="12.5" x14ac:dyDescent="0.25"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</row>
    <row r="969" spans="3:14" ht="12.5" x14ac:dyDescent="0.25"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</row>
    <row r="970" spans="3:14" ht="12.5" x14ac:dyDescent="0.25"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</row>
    <row r="971" spans="3:14" ht="12.5" x14ac:dyDescent="0.25"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</row>
    <row r="972" spans="3:14" ht="12.5" x14ac:dyDescent="0.25"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</row>
    <row r="973" spans="3:14" ht="12.5" x14ac:dyDescent="0.25"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</row>
    <row r="974" spans="3:14" ht="12.5" x14ac:dyDescent="0.25"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</row>
    <row r="975" spans="3:14" ht="12.5" x14ac:dyDescent="0.25"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</row>
    <row r="976" spans="3:14" ht="12.5" x14ac:dyDescent="0.25"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</row>
    <row r="977" spans="3:14" ht="12.5" x14ac:dyDescent="0.25"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</row>
    <row r="978" spans="3:14" ht="12.5" x14ac:dyDescent="0.25"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</row>
    <row r="979" spans="3:14" ht="12.5" x14ac:dyDescent="0.25"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</row>
    <row r="980" spans="3:14" ht="12.5" x14ac:dyDescent="0.25"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</row>
    <row r="981" spans="3:14" ht="12.5" x14ac:dyDescent="0.25"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</row>
    <row r="982" spans="3:14" ht="12.5" x14ac:dyDescent="0.25"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</row>
    <row r="983" spans="3:14" ht="12.5" x14ac:dyDescent="0.25"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</row>
    <row r="984" spans="3:14" ht="12.5" x14ac:dyDescent="0.25"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</row>
    <row r="985" spans="3:14" ht="12.5" x14ac:dyDescent="0.25"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</row>
    <row r="986" spans="3:14" ht="12.5" x14ac:dyDescent="0.25"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</row>
    <row r="987" spans="3:14" ht="12.5" x14ac:dyDescent="0.25"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</row>
    <row r="988" spans="3:14" ht="12.5" x14ac:dyDescent="0.25"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</row>
    <row r="989" spans="3:14" ht="12.5" x14ac:dyDescent="0.25"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</row>
    <row r="990" spans="3:14" ht="12.5" x14ac:dyDescent="0.25"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</row>
    <row r="991" spans="3:14" ht="12.5" x14ac:dyDescent="0.25"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</row>
    <row r="992" spans="3:14" ht="12.5" x14ac:dyDescent="0.25"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</row>
    <row r="993" spans="3:14" ht="12.5" x14ac:dyDescent="0.25"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</row>
    <row r="994" spans="3:14" ht="12.5" x14ac:dyDescent="0.25"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</row>
    <row r="995" spans="3:14" ht="12.5" x14ac:dyDescent="0.25"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</row>
    <row r="996" spans="3:14" ht="12.5" x14ac:dyDescent="0.25"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</row>
    <row r="997" spans="3:14" ht="12.5" x14ac:dyDescent="0.25"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</row>
    <row r="998" spans="3:14" ht="12.5" x14ac:dyDescent="0.25"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</row>
    <row r="999" spans="3:14" ht="12.5" x14ac:dyDescent="0.25"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</row>
    <row r="1000" spans="3:14" ht="12.5" x14ac:dyDescent="0.25"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D1000"/>
  <sheetViews>
    <sheetView topLeftCell="A64" workbookViewId="0"/>
  </sheetViews>
  <sheetFormatPr defaultColWidth="12.6328125" defaultRowHeight="15.75" customHeight="1" x14ac:dyDescent="0.25"/>
  <sheetData>
    <row r="1" spans="1:30" ht="15.7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15.75" customHeight="1" x14ac:dyDescent="0.25">
      <c r="A2" s="2"/>
      <c r="B2" s="24" t="s">
        <v>156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15.75" customHeight="1" x14ac:dyDescent="0.25">
      <c r="A3" s="2"/>
      <c r="B3" s="2"/>
      <c r="C3" s="24" t="s">
        <v>157</v>
      </c>
      <c r="D3" s="24" t="s">
        <v>158</v>
      </c>
      <c r="E3" s="24" t="s">
        <v>159</v>
      </c>
      <c r="F3" s="24" t="s">
        <v>160</v>
      </c>
      <c r="G3" s="24" t="s">
        <v>161</v>
      </c>
      <c r="H3" s="24" t="s">
        <v>162</v>
      </c>
      <c r="I3" s="24" t="s">
        <v>163</v>
      </c>
      <c r="J3" s="24" t="s">
        <v>164</v>
      </c>
      <c r="K3" s="24" t="s">
        <v>165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15.75" customHeight="1" x14ac:dyDescent="0.25">
      <c r="A4" s="2"/>
      <c r="B4" s="2"/>
      <c r="C4" s="2" t="s">
        <v>166</v>
      </c>
      <c r="D4" s="2" t="s">
        <v>167</v>
      </c>
      <c r="E4" s="2"/>
      <c r="F4" s="2" t="s">
        <v>168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15.75" customHeight="1" x14ac:dyDescent="0.25">
      <c r="A5" s="2"/>
      <c r="B5" s="2"/>
      <c r="C5" s="2" t="s">
        <v>169</v>
      </c>
      <c r="D5" s="2" t="s">
        <v>170</v>
      </c>
      <c r="E5" s="2"/>
      <c r="F5" s="2"/>
      <c r="G5" s="2"/>
      <c r="H5" s="2"/>
      <c r="I5" s="2"/>
      <c r="J5" s="2"/>
      <c r="K5" s="2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"/>
      <c r="AD5" s="2"/>
    </row>
    <row r="6" spans="1:30" ht="15.75" customHeight="1" x14ac:dyDescent="0.25">
      <c r="A6" s="2"/>
      <c r="B6" s="2"/>
      <c r="C6" s="2" t="s">
        <v>171</v>
      </c>
      <c r="D6" s="2" t="s">
        <v>170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5.75" customHeight="1" x14ac:dyDescent="0.25">
      <c r="A7" s="2"/>
      <c r="B7" s="2"/>
      <c r="C7" s="2" t="s">
        <v>172</v>
      </c>
      <c r="D7" s="2" t="s">
        <v>170</v>
      </c>
      <c r="E7" s="2"/>
      <c r="F7" s="2" t="s">
        <v>173</v>
      </c>
      <c r="G7" s="2"/>
      <c r="H7" s="2"/>
      <c r="I7" s="2"/>
      <c r="J7" s="2"/>
      <c r="K7" s="2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"/>
      <c r="AD7" s="2"/>
    </row>
    <row r="8" spans="1:30" ht="15.75" customHeight="1" x14ac:dyDescent="0.25">
      <c r="A8" s="2"/>
      <c r="B8" s="2"/>
      <c r="H8" s="2"/>
      <c r="I8" s="2"/>
      <c r="J8" s="2"/>
      <c r="K8" s="2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"/>
      <c r="AD8" s="2"/>
    </row>
    <row r="9" spans="1:30" ht="15.75" customHeight="1" x14ac:dyDescent="0.25">
      <c r="A9" s="2"/>
      <c r="B9" s="24" t="s">
        <v>174</v>
      </c>
      <c r="C9" s="2"/>
      <c r="D9" s="2"/>
      <c r="E9" s="24" t="s">
        <v>159</v>
      </c>
      <c r="F9" s="24" t="s">
        <v>160</v>
      </c>
      <c r="G9" s="24" t="s">
        <v>161</v>
      </c>
      <c r="H9" s="24" t="s">
        <v>162</v>
      </c>
      <c r="I9" s="24" t="s">
        <v>175</v>
      </c>
      <c r="J9" s="24" t="s">
        <v>176</v>
      </c>
      <c r="K9" s="24" t="s">
        <v>165</v>
      </c>
      <c r="L9" s="45" t="s">
        <v>177</v>
      </c>
      <c r="M9" s="45" t="s">
        <v>178</v>
      </c>
      <c r="N9" s="45" t="s">
        <v>179</v>
      </c>
      <c r="O9" s="45" t="s">
        <v>180</v>
      </c>
      <c r="P9" s="45" t="s">
        <v>181</v>
      </c>
      <c r="Q9" s="45" t="s">
        <v>182</v>
      </c>
      <c r="R9" s="45" t="s">
        <v>183</v>
      </c>
      <c r="S9" s="45" t="s">
        <v>184</v>
      </c>
      <c r="T9" s="45" t="s">
        <v>185</v>
      </c>
      <c r="U9" s="45" t="s">
        <v>186</v>
      </c>
      <c r="V9" s="45" t="s">
        <v>187</v>
      </c>
      <c r="W9" s="45" t="s">
        <v>188</v>
      </c>
      <c r="X9" s="45" t="s">
        <v>189</v>
      </c>
      <c r="Y9" s="45" t="s">
        <v>190</v>
      </c>
      <c r="Z9" s="45" t="s">
        <v>191</v>
      </c>
      <c r="AA9" s="45" t="s">
        <v>192</v>
      </c>
      <c r="AB9" s="45" t="s">
        <v>193</v>
      </c>
      <c r="AC9" s="45" t="s">
        <v>194</v>
      </c>
      <c r="AD9" s="2"/>
    </row>
    <row r="10" spans="1:30" ht="15.75" customHeight="1" x14ac:dyDescent="0.25">
      <c r="A10" s="2"/>
      <c r="B10" s="2"/>
      <c r="C10" s="2" t="s">
        <v>195</v>
      </c>
      <c r="D10" s="2" t="s">
        <v>196</v>
      </c>
      <c r="E10" s="2" t="s">
        <v>197</v>
      </c>
      <c r="F10" s="46">
        <v>45722</v>
      </c>
      <c r="G10" s="2" t="s">
        <v>198</v>
      </c>
      <c r="H10" s="2"/>
      <c r="I10" s="47" t="s">
        <v>199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15.75" customHeight="1" x14ac:dyDescent="0.25">
      <c r="A11" s="2"/>
      <c r="B11" s="2"/>
      <c r="C11" s="2" t="s">
        <v>200</v>
      </c>
      <c r="D11" s="2" t="s">
        <v>201</v>
      </c>
      <c r="E11" s="2" t="s">
        <v>197</v>
      </c>
      <c r="F11" s="48" t="s">
        <v>202</v>
      </c>
      <c r="G11" s="2" t="s">
        <v>203</v>
      </c>
      <c r="H11" s="2"/>
      <c r="I11" s="47" t="s">
        <v>204</v>
      </c>
      <c r="J11" s="3">
        <v>78.959999999999994</v>
      </c>
      <c r="K11" s="24" t="s">
        <v>205</v>
      </c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4">
        <v>444286</v>
      </c>
      <c r="AC11" s="4">
        <v>377505</v>
      </c>
      <c r="AD11" s="2"/>
    </row>
    <row r="12" spans="1:30" ht="15.75" customHeight="1" x14ac:dyDescent="0.25">
      <c r="A12" s="2"/>
      <c r="B12" s="2"/>
      <c r="C12" s="2" t="s">
        <v>206</v>
      </c>
      <c r="D12" s="2" t="s">
        <v>201</v>
      </c>
      <c r="E12" s="2" t="s">
        <v>207</v>
      </c>
      <c r="F12" s="2"/>
      <c r="G12" s="2" t="s">
        <v>208</v>
      </c>
      <c r="H12" s="2" t="s">
        <v>209</v>
      </c>
      <c r="I12" s="2"/>
      <c r="J12" s="3">
        <v>69.8</v>
      </c>
      <c r="K12" s="24" t="s">
        <v>205</v>
      </c>
      <c r="L12" s="4">
        <v>225542</v>
      </c>
      <c r="M12" s="4">
        <v>243510</v>
      </c>
      <c r="N12" s="4">
        <v>295419</v>
      </c>
      <c r="O12" s="4">
        <v>277089</v>
      </c>
      <c r="P12" s="4">
        <v>287333</v>
      </c>
      <c r="Q12" s="4">
        <v>293667</v>
      </c>
      <c r="R12" s="4">
        <v>282712</v>
      </c>
      <c r="S12" s="4">
        <v>302152</v>
      </c>
      <c r="T12" s="4">
        <v>372076</v>
      </c>
      <c r="U12" s="4">
        <v>313079</v>
      </c>
      <c r="V12" s="4">
        <v>292406</v>
      </c>
      <c r="W12" s="4">
        <v>385770</v>
      </c>
      <c r="X12" s="4">
        <v>326026</v>
      </c>
      <c r="Y12" s="4">
        <v>381231</v>
      </c>
      <c r="Z12" s="4">
        <v>338033</v>
      </c>
      <c r="AA12" s="4">
        <v>296701</v>
      </c>
      <c r="AB12" s="4">
        <v>317392</v>
      </c>
      <c r="AC12" s="4">
        <v>241152</v>
      </c>
      <c r="AD12" s="2"/>
    </row>
    <row r="13" spans="1:30" ht="15.75" customHeight="1" x14ac:dyDescent="0.25">
      <c r="A13" s="2"/>
      <c r="B13" s="2"/>
      <c r="C13" s="2" t="s">
        <v>210</v>
      </c>
      <c r="D13" s="2" t="s">
        <v>211</v>
      </c>
      <c r="E13" s="2" t="s">
        <v>212</v>
      </c>
      <c r="F13" s="2"/>
      <c r="G13" s="2" t="s">
        <v>213</v>
      </c>
      <c r="H13" s="2"/>
      <c r="I13" s="2"/>
      <c r="J13" s="3">
        <v>71.400000000000006</v>
      </c>
      <c r="K13" s="24" t="s">
        <v>205</v>
      </c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4">
        <v>179166</v>
      </c>
      <c r="Y13" s="4">
        <v>134499</v>
      </c>
      <c r="Z13" s="4">
        <v>85639</v>
      </c>
      <c r="AA13" s="4">
        <v>79572</v>
      </c>
      <c r="AB13" s="4">
        <v>60649</v>
      </c>
      <c r="AC13" s="4">
        <v>38123</v>
      </c>
      <c r="AD13" s="2"/>
    </row>
    <row r="14" spans="1:30" ht="15.75" customHeight="1" x14ac:dyDescent="0.25">
      <c r="A14" s="2"/>
      <c r="B14" s="2"/>
      <c r="C14" s="2" t="s">
        <v>214</v>
      </c>
      <c r="D14" s="2"/>
      <c r="E14" s="2" t="s">
        <v>215</v>
      </c>
      <c r="F14" s="2" t="s">
        <v>216</v>
      </c>
      <c r="G14" s="2" t="s">
        <v>217</v>
      </c>
      <c r="H14" s="2" t="s">
        <v>217</v>
      </c>
      <c r="I14" s="47" t="s">
        <v>218</v>
      </c>
      <c r="J14" s="3">
        <v>83.82</v>
      </c>
      <c r="K14" s="24" t="s">
        <v>205</v>
      </c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4">
        <v>194</v>
      </c>
      <c r="AB14" s="4">
        <v>30</v>
      </c>
      <c r="AC14" s="2"/>
      <c r="AD14" s="2"/>
    </row>
    <row r="15" spans="1:30" ht="15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12"/>
      <c r="AC15" s="2"/>
      <c r="AD15" s="2"/>
    </row>
    <row r="16" spans="1:30" ht="15.75" customHeight="1" x14ac:dyDescent="0.25">
      <c r="A16" s="2"/>
      <c r="B16" s="24" t="s">
        <v>219</v>
      </c>
      <c r="C16" s="2"/>
      <c r="D16" s="2"/>
      <c r="E16" s="2"/>
      <c r="F16" s="2"/>
      <c r="G16" s="2"/>
      <c r="H16" s="2"/>
      <c r="I16" s="2"/>
      <c r="J16" s="2"/>
      <c r="K16" s="2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"/>
      <c r="AD16" s="2"/>
    </row>
    <row r="17" spans="1:30" ht="15.75" customHeight="1" x14ac:dyDescent="0.25">
      <c r="A17" s="2"/>
      <c r="B17" s="2"/>
      <c r="C17" s="2" t="s">
        <v>220</v>
      </c>
      <c r="D17" s="2" t="s">
        <v>221</v>
      </c>
      <c r="E17" s="2" t="s">
        <v>222</v>
      </c>
      <c r="F17" s="2"/>
      <c r="G17" s="2" t="s">
        <v>223</v>
      </c>
      <c r="H17" s="2"/>
      <c r="I17" s="2" t="s">
        <v>224</v>
      </c>
      <c r="J17" s="3">
        <v>3.8</v>
      </c>
      <c r="K17" s="24" t="s">
        <v>205</v>
      </c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"/>
      <c r="AD17" s="2"/>
    </row>
    <row r="18" spans="1:30" ht="15.75" customHeight="1" x14ac:dyDescent="0.25">
      <c r="A18" s="2"/>
      <c r="B18" s="2"/>
      <c r="C18" s="2" t="s">
        <v>225</v>
      </c>
      <c r="D18" s="2" t="s">
        <v>170</v>
      </c>
      <c r="E18" s="2" t="s">
        <v>222</v>
      </c>
      <c r="F18" s="2"/>
      <c r="G18" s="2" t="s">
        <v>223</v>
      </c>
      <c r="H18" s="2"/>
      <c r="I18" s="2" t="s">
        <v>224</v>
      </c>
      <c r="J18" s="3">
        <v>4.4000000000000004</v>
      </c>
      <c r="K18" s="24" t="s">
        <v>205</v>
      </c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"/>
      <c r="AD18" s="2"/>
    </row>
    <row r="19" spans="1:30" ht="15.75" customHeight="1" x14ac:dyDescent="0.25">
      <c r="A19" s="2"/>
      <c r="B19" s="2"/>
      <c r="C19" s="2" t="s">
        <v>226</v>
      </c>
      <c r="D19" s="2" t="s">
        <v>227</v>
      </c>
      <c r="E19" s="2"/>
      <c r="F19" s="2"/>
      <c r="G19" s="2" t="s">
        <v>223</v>
      </c>
      <c r="H19" s="2"/>
      <c r="I19" s="2" t="s">
        <v>224</v>
      </c>
      <c r="J19" s="3">
        <v>3.6</v>
      </c>
      <c r="K19" s="24" t="s">
        <v>205</v>
      </c>
      <c r="L19" s="20" t="s">
        <v>228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"/>
      <c r="AD19" s="2"/>
    </row>
    <row r="20" spans="1:30" ht="12.5" x14ac:dyDescent="0.25">
      <c r="A20" s="2"/>
      <c r="B20" s="2"/>
      <c r="C20" s="2" t="s">
        <v>229</v>
      </c>
      <c r="D20" s="2" t="s">
        <v>167</v>
      </c>
      <c r="E20" s="2" t="s">
        <v>230</v>
      </c>
      <c r="F20" s="2"/>
      <c r="G20" s="2" t="s">
        <v>231</v>
      </c>
      <c r="H20" s="2"/>
      <c r="I20" s="2" t="s">
        <v>232</v>
      </c>
      <c r="J20" s="3">
        <v>4.3</v>
      </c>
      <c r="K20" s="24" t="s">
        <v>205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"/>
      <c r="AD20" s="2"/>
    </row>
    <row r="21" spans="1:30" ht="12.5" x14ac:dyDescent="0.25">
      <c r="A21" s="2"/>
      <c r="B21" s="2"/>
      <c r="C21" s="2" t="s">
        <v>233</v>
      </c>
      <c r="D21" s="2"/>
      <c r="E21" s="2" t="s">
        <v>234</v>
      </c>
      <c r="F21" s="2"/>
      <c r="G21" s="2" t="s">
        <v>235</v>
      </c>
      <c r="H21" s="2"/>
      <c r="I21" s="2" t="s">
        <v>232</v>
      </c>
      <c r="J21" s="3">
        <v>3</v>
      </c>
      <c r="K21" s="24" t="s">
        <v>205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"/>
      <c r="AD21" s="2"/>
    </row>
    <row r="22" spans="1:30" ht="12.5" x14ac:dyDescent="0.25">
      <c r="A22" s="2"/>
      <c r="B22" s="2"/>
      <c r="C22" s="2" t="s">
        <v>236</v>
      </c>
      <c r="D22" s="2" t="s">
        <v>170</v>
      </c>
      <c r="E22" s="2" t="s">
        <v>237</v>
      </c>
      <c r="F22" s="2"/>
      <c r="G22" s="2" t="s">
        <v>238</v>
      </c>
      <c r="H22" s="2"/>
      <c r="I22" s="2" t="s">
        <v>232</v>
      </c>
      <c r="J22" s="3">
        <v>4.3</v>
      </c>
      <c r="K22" s="24" t="s">
        <v>205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"/>
      <c r="AD22" s="2"/>
    </row>
    <row r="23" spans="1:30" ht="12.5" x14ac:dyDescent="0.25">
      <c r="A23" s="2"/>
      <c r="B23" s="2"/>
      <c r="C23" s="2" t="s">
        <v>239</v>
      </c>
      <c r="D23" s="2" t="s">
        <v>167</v>
      </c>
      <c r="E23" s="2" t="s">
        <v>212</v>
      </c>
      <c r="F23" s="2"/>
      <c r="G23" s="2" t="s">
        <v>235</v>
      </c>
      <c r="H23" s="2"/>
      <c r="I23" s="2" t="s">
        <v>232</v>
      </c>
      <c r="J23" s="3">
        <v>4.4000000000000004</v>
      </c>
      <c r="K23" s="24" t="s">
        <v>205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"/>
      <c r="AD23" s="2"/>
    </row>
    <row r="24" spans="1:30" ht="12.5" x14ac:dyDescent="0.25">
      <c r="A24" s="2"/>
      <c r="B24" s="2"/>
      <c r="C24" s="2" t="s">
        <v>240</v>
      </c>
      <c r="D24" s="2" t="s">
        <v>167</v>
      </c>
      <c r="E24" s="2" t="s">
        <v>241</v>
      </c>
      <c r="F24" s="49">
        <v>44287</v>
      </c>
      <c r="G24" s="2" t="s">
        <v>223</v>
      </c>
      <c r="H24" s="2"/>
      <c r="I24" s="2" t="s">
        <v>232</v>
      </c>
      <c r="J24" s="38" t="s">
        <v>242</v>
      </c>
      <c r="K24" s="24" t="s">
        <v>205</v>
      </c>
      <c r="L24" s="4">
        <v>597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4">
        <v>235</v>
      </c>
      <c r="Y24" s="20"/>
      <c r="Z24" s="20"/>
      <c r="AA24" s="20"/>
      <c r="AB24" s="20"/>
      <c r="AC24" s="2"/>
      <c r="AD24" s="2"/>
    </row>
    <row r="25" spans="1:30" ht="12.5" x14ac:dyDescent="0.25">
      <c r="A25" s="2"/>
      <c r="B25" s="2"/>
      <c r="C25" s="2" t="s">
        <v>243</v>
      </c>
      <c r="D25" s="2" t="s">
        <v>167</v>
      </c>
      <c r="E25" s="2" t="s">
        <v>244</v>
      </c>
      <c r="F25" s="2"/>
      <c r="G25" s="2" t="s">
        <v>235</v>
      </c>
      <c r="H25" s="2"/>
      <c r="I25" s="2" t="s">
        <v>245</v>
      </c>
      <c r="J25" s="3">
        <v>4.0999999999999996</v>
      </c>
      <c r="K25" s="24" t="s">
        <v>205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12.5" x14ac:dyDescent="0.25">
      <c r="A26" s="2"/>
      <c r="B26" s="2"/>
      <c r="C26" s="2" t="s">
        <v>246</v>
      </c>
      <c r="D26" s="2" t="s">
        <v>167</v>
      </c>
      <c r="E26" s="2"/>
      <c r="F26" s="2"/>
      <c r="G26" s="2" t="s">
        <v>235</v>
      </c>
      <c r="H26" s="2" t="s">
        <v>247</v>
      </c>
      <c r="I26" s="2" t="s">
        <v>245</v>
      </c>
      <c r="J26" s="3">
        <v>4.4000000000000004</v>
      </c>
      <c r="K26" s="24" t="s">
        <v>205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12.5" x14ac:dyDescent="0.25">
      <c r="A27" s="2"/>
      <c r="B27" s="2"/>
      <c r="C27" s="2" t="s">
        <v>248</v>
      </c>
      <c r="D27" s="2" t="s">
        <v>170</v>
      </c>
      <c r="E27" s="2" t="s">
        <v>249</v>
      </c>
      <c r="F27" s="2"/>
      <c r="G27" s="2" t="s">
        <v>223</v>
      </c>
      <c r="H27" s="2"/>
      <c r="I27" s="2" t="s">
        <v>245</v>
      </c>
      <c r="J27" s="3">
        <v>4</v>
      </c>
      <c r="K27" s="24" t="s">
        <v>205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12.5" x14ac:dyDescent="0.25">
      <c r="A28" s="2"/>
      <c r="B28" s="2"/>
      <c r="C28" s="24" t="s">
        <v>250</v>
      </c>
      <c r="D28" s="2" t="s">
        <v>251</v>
      </c>
      <c r="E28" s="2"/>
      <c r="F28" s="2"/>
      <c r="G28" s="2" t="s">
        <v>235</v>
      </c>
      <c r="H28" s="2"/>
      <c r="I28" s="24" t="s">
        <v>245</v>
      </c>
      <c r="J28" s="3">
        <v>4</v>
      </c>
      <c r="K28" s="24" t="s">
        <v>205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12.5" x14ac:dyDescent="0.25">
      <c r="A29" s="2"/>
      <c r="B29" s="2"/>
      <c r="C29" s="2" t="s">
        <v>252</v>
      </c>
      <c r="D29" s="2"/>
      <c r="E29" s="2"/>
      <c r="F29" s="2"/>
      <c r="G29" s="2" t="s">
        <v>223</v>
      </c>
      <c r="H29" s="2"/>
      <c r="I29" s="2" t="s">
        <v>253</v>
      </c>
      <c r="J29" s="3">
        <v>3.9</v>
      </c>
      <c r="K29" s="24" t="s">
        <v>205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12.5" x14ac:dyDescent="0.25">
      <c r="A30" s="2"/>
      <c r="B30" s="2"/>
      <c r="C30" s="2" t="s">
        <v>254</v>
      </c>
      <c r="D30" s="2" t="s">
        <v>255</v>
      </c>
      <c r="E30" s="2" t="s">
        <v>255</v>
      </c>
      <c r="F30" s="2" t="s">
        <v>255</v>
      </c>
      <c r="G30" s="2" t="s">
        <v>255</v>
      </c>
      <c r="H30" s="2"/>
      <c r="I30" s="2" t="s">
        <v>255</v>
      </c>
      <c r="J30" s="2" t="s">
        <v>255</v>
      </c>
      <c r="K30" s="2" t="s">
        <v>255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12.5" x14ac:dyDescent="0.25">
      <c r="A31" s="2"/>
      <c r="B31" s="2"/>
      <c r="C31" s="2" t="s">
        <v>256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12.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12.5" x14ac:dyDescent="0.25">
      <c r="A33" s="2"/>
      <c r="B33" s="24" t="s">
        <v>257</v>
      </c>
      <c r="C33" s="2"/>
      <c r="D33" s="2"/>
      <c r="E33" s="2"/>
      <c r="F33" s="2"/>
      <c r="G33" s="2"/>
      <c r="H33" s="24" t="s">
        <v>258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12.5" x14ac:dyDescent="0.25">
      <c r="A34" s="2"/>
      <c r="B34" s="2"/>
      <c r="C34" s="2" t="s">
        <v>259</v>
      </c>
      <c r="D34" s="2"/>
      <c r="E34" s="2"/>
      <c r="F34" s="2"/>
      <c r="G34" s="2"/>
      <c r="H34" s="2" t="s">
        <v>260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12.5" x14ac:dyDescent="0.25">
      <c r="A35" s="2"/>
      <c r="B35" s="2"/>
      <c r="C35" s="2" t="s">
        <v>261</v>
      </c>
      <c r="D35" s="2"/>
      <c r="E35" s="2"/>
      <c r="F35" s="2"/>
      <c r="G35" s="2"/>
      <c r="H35" s="2" t="s">
        <v>260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12.5" x14ac:dyDescent="0.25">
      <c r="A36" s="2"/>
      <c r="B36" s="2"/>
      <c r="C36" s="2" t="s">
        <v>262</v>
      </c>
      <c r="D36" s="2"/>
      <c r="E36" s="2"/>
      <c r="F36" s="2"/>
      <c r="G36" s="2"/>
      <c r="H36" s="2" t="s">
        <v>260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12.5" x14ac:dyDescent="0.25">
      <c r="A37" s="2"/>
      <c r="B37" s="2"/>
      <c r="C37" s="2" t="s">
        <v>263</v>
      </c>
      <c r="D37" s="2"/>
      <c r="E37" s="2"/>
      <c r="F37" s="2"/>
      <c r="G37" s="2"/>
      <c r="H37" s="2" t="s">
        <v>260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12.5" x14ac:dyDescent="0.25">
      <c r="A38" s="2"/>
      <c r="B38" s="2"/>
      <c r="C38" s="2" t="s">
        <v>264</v>
      </c>
      <c r="D38" s="2"/>
      <c r="E38" s="2"/>
      <c r="F38" s="2"/>
      <c r="G38" s="2"/>
      <c r="H38" s="2" t="s">
        <v>260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12.5" x14ac:dyDescent="0.25">
      <c r="A39" s="2"/>
      <c r="B39" s="2"/>
      <c r="C39" s="2" t="s">
        <v>265</v>
      </c>
      <c r="D39" s="2"/>
      <c r="E39" s="2"/>
      <c r="F39" s="2"/>
      <c r="G39" s="2"/>
      <c r="H39" s="2" t="s">
        <v>266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2.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2.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2.5" x14ac:dyDescent="0.25">
      <c r="A42" s="2"/>
      <c r="B42" s="24" t="s">
        <v>267</v>
      </c>
      <c r="C42" s="2"/>
      <c r="D42" s="47" t="s">
        <v>268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2.5" x14ac:dyDescent="0.25">
      <c r="A43" s="2"/>
      <c r="B43" s="2"/>
      <c r="C43" s="2" t="s">
        <v>269</v>
      </c>
      <c r="D43" s="2" t="s">
        <v>270</v>
      </c>
      <c r="E43" s="2" t="s">
        <v>271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2.5" x14ac:dyDescent="0.25">
      <c r="A44" s="2"/>
      <c r="B44" s="2"/>
      <c r="C44" s="2" t="s">
        <v>272</v>
      </c>
      <c r="D44" s="4">
        <v>1283825</v>
      </c>
      <c r="E44" s="50" t="s">
        <v>273</v>
      </c>
      <c r="F44" s="2"/>
      <c r="G44" s="2"/>
      <c r="H44" s="2"/>
      <c r="I44" s="2"/>
      <c r="J44" s="2"/>
      <c r="K44" s="1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2.5" x14ac:dyDescent="0.25">
      <c r="A45" s="2"/>
      <c r="B45" s="2"/>
      <c r="C45" s="2" t="s">
        <v>274</v>
      </c>
      <c r="D45" s="4">
        <v>892206</v>
      </c>
      <c r="E45" s="50" t="s">
        <v>273</v>
      </c>
      <c r="F45" s="2"/>
      <c r="G45" s="2"/>
      <c r="H45" s="2"/>
      <c r="I45" s="2"/>
      <c r="J45" s="2"/>
      <c r="K45" s="1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2.5" x14ac:dyDescent="0.25">
      <c r="A46" s="2"/>
      <c r="B46" s="2"/>
      <c r="C46" s="2" t="s">
        <v>275</v>
      </c>
      <c r="D46" s="4">
        <v>694350</v>
      </c>
      <c r="E46" s="50" t="s">
        <v>273</v>
      </c>
      <c r="F46" s="2"/>
      <c r="G46" s="2"/>
      <c r="H46" s="2"/>
      <c r="I46" s="2"/>
      <c r="J46" s="2"/>
      <c r="K46" s="1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2.5" x14ac:dyDescent="0.25">
      <c r="A47" s="2"/>
      <c r="B47" s="2"/>
      <c r="C47" s="2" t="s">
        <v>276</v>
      </c>
      <c r="D47" s="4">
        <v>252057</v>
      </c>
      <c r="E47" s="50" t="s">
        <v>273</v>
      </c>
      <c r="F47" s="2"/>
      <c r="G47" s="2"/>
      <c r="H47" s="2"/>
      <c r="I47" s="2"/>
      <c r="J47" s="2"/>
      <c r="K47" s="1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2.5" x14ac:dyDescent="0.25">
      <c r="A48" s="2"/>
      <c r="B48" s="2"/>
      <c r="C48" s="2" t="s">
        <v>277</v>
      </c>
      <c r="D48" s="4">
        <v>142388</v>
      </c>
      <c r="E48" s="50" t="s">
        <v>273</v>
      </c>
      <c r="F48" s="2"/>
      <c r="G48" s="2"/>
      <c r="H48" s="2"/>
      <c r="I48" s="2"/>
      <c r="J48" s="2"/>
      <c r="K48" s="1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2.5" x14ac:dyDescent="0.25">
      <c r="A49" s="2"/>
      <c r="B49" s="2"/>
      <c r="C49" s="2" t="s">
        <v>278</v>
      </c>
      <c r="D49" s="4">
        <v>64910</v>
      </c>
      <c r="E49" s="50" t="s">
        <v>273</v>
      </c>
      <c r="F49" s="2"/>
      <c r="G49" s="2"/>
      <c r="H49" s="2"/>
      <c r="I49" s="2"/>
      <c r="J49" s="2"/>
      <c r="K49" s="1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2.5" x14ac:dyDescent="0.25">
      <c r="A50" s="2"/>
      <c r="B50" s="2"/>
      <c r="C50" s="2" t="s">
        <v>279</v>
      </c>
      <c r="D50" s="4">
        <v>59372</v>
      </c>
      <c r="E50" s="50" t="s">
        <v>273</v>
      </c>
      <c r="F50" s="2"/>
      <c r="G50" s="2"/>
      <c r="H50" s="2"/>
      <c r="I50" s="2"/>
      <c r="J50" s="2"/>
      <c r="K50" s="1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2.5" x14ac:dyDescent="0.25">
      <c r="A51" s="2"/>
      <c r="B51" s="2"/>
      <c r="C51" s="2" t="s">
        <v>262</v>
      </c>
      <c r="D51" s="4">
        <v>48857</v>
      </c>
      <c r="E51" s="50" t="s">
        <v>280</v>
      </c>
      <c r="F51" s="2"/>
      <c r="G51" s="2"/>
      <c r="H51" s="2"/>
      <c r="I51" s="2"/>
      <c r="J51" s="2"/>
      <c r="K51" s="1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2.5" x14ac:dyDescent="0.25">
      <c r="A52" s="2"/>
      <c r="B52" s="2"/>
      <c r="C52" s="2" t="s">
        <v>281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2.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2.5" x14ac:dyDescent="0.25">
      <c r="A54" s="2"/>
      <c r="B54" s="47" t="s">
        <v>282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2.5" x14ac:dyDescent="0.25">
      <c r="A55" s="2"/>
      <c r="B55" s="2" t="s">
        <v>283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2.5" x14ac:dyDescent="0.25">
      <c r="A56" s="2"/>
      <c r="B56" s="2"/>
      <c r="C56" s="12"/>
      <c r="D56" s="1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2.5" x14ac:dyDescent="0.25">
      <c r="A57" s="2"/>
      <c r="B57" s="2"/>
      <c r="C57" s="12"/>
      <c r="D57" s="1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2.5" x14ac:dyDescent="0.25">
      <c r="A58" s="2"/>
      <c r="B58" s="2"/>
      <c r="C58" s="2"/>
      <c r="D58" s="1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2.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2.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2.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2.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1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2.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2.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2.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0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2.5" x14ac:dyDescent="0.25">
      <c r="A66" s="2"/>
      <c r="B66" s="2"/>
      <c r="C66" s="2"/>
      <c r="D66" s="20"/>
      <c r="E66" s="20"/>
      <c r="F66" s="20"/>
      <c r="G66" s="20"/>
      <c r="H66" s="20"/>
      <c r="I66" s="20"/>
      <c r="J66" s="2"/>
      <c r="K66" s="20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2.5" x14ac:dyDescent="0.25">
      <c r="A67" s="2"/>
      <c r="B67" s="2"/>
      <c r="C67" s="2"/>
      <c r="D67" s="20"/>
      <c r="E67" s="20"/>
      <c r="F67" s="20"/>
      <c r="G67" s="20"/>
      <c r="H67" s="20"/>
      <c r="I67" s="20"/>
      <c r="J67" s="2"/>
      <c r="K67" s="20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2.5" x14ac:dyDescent="0.25">
      <c r="A68" s="2"/>
      <c r="B68" s="45" t="s">
        <v>284</v>
      </c>
      <c r="C68" s="45" t="s">
        <v>285</v>
      </c>
      <c r="D68" s="24" t="s">
        <v>286</v>
      </c>
      <c r="E68" s="39" t="s">
        <v>285</v>
      </c>
      <c r="F68" s="20"/>
      <c r="G68" s="20"/>
      <c r="H68" s="20"/>
      <c r="I68" s="20"/>
      <c r="J68" s="2"/>
      <c r="K68" s="20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2.5" x14ac:dyDescent="0.25">
      <c r="A69" s="2"/>
      <c r="B69" s="20" t="s">
        <v>287</v>
      </c>
      <c r="C69" s="20" t="s">
        <v>288</v>
      </c>
      <c r="D69" s="2" t="s">
        <v>289</v>
      </c>
      <c r="E69" s="2" t="s">
        <v>290</v>
      </c>
      <c r="F69" s="20"/>
      <c r="G69" s="20"/>
      <c r="H69" s="20"/>
      <c r="I69" s="20"/>
      <c r="J69" s="2"/>
      <c r="K69" s="20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2.5" x14ac:dyDescent="0.25">
      <c r="A70" s="2"/>
      <c r="B70" s="2" t="s">
        <v>291</v>
      </c>
      <c r="C70" s="2" t="s">
        <v>292</v>
      </c>
      <c r="D70" s="2" t="s">
        <v>293</v>
      </c>
      <c r="E70" s="2" t="s">
        <v>294</v>
      </c>
      <c r="F70" s="2"/>
      <c r="G70" s="2"/>
      <c r="H70" s="2"/>
      <c r="I70" s="2"/>
      <c r="J70" s="2"/>
      <c r="K70" s="20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2.5" x14ac:dyDescent="0.25">
      <c r="A71" s="2"/>
      <c r="B71" s="2" t="s">
        <v>295</v>
      </c>
      <c r="C71" s="2" t="s">
        <v>296</v>
      </c>
      <c r="D71" s="2" t="s">
        <v>297</v>
      </c>
      <c r="E71" s="2" t="s">
        <v>298</v>
      </c>
      <c r="F71" s="2"/>
      <c r="G71" s="2"/>
      <c r="H71" s="2"/>
      <c r="I71" s="2"/>
      <c r="J71" s="2"/>
      <c r="K71" s="20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2.5" x14ac:dyDescent="0.25">
      <c r="A72" s="2"/>
      <c r="B72" s="12" t="s">
        <v>299</v>
      </c>
      <c r="C72" s="12" t="s">
        <v>300</v>
      </c>
      <c r="D72" s="2" t="s">
        <v>301</v>
      </c>
      <c r="E72" s="2" t="s">
        <v>302</v>
      </c>
      <c r="F72" s="12"/>
      <c r="G72" s="12"/>
      <c r="H72" s="12"/>
      <c r="I72" s="12"/>
      <c r="J72" s="12"/>
      <c r="K72" s="20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2.5" x14ac:dyDescent="0.25">
      <c r="A73" s="2"/>
      <c r="B73" s="12" t="s">
        <v>303</v>
      </c>
      <c r="C73" s="12" t="s">
        <v>304</v>
      </c>
      <c r="D73" s="2" t="s">
        <v>305</v>
      </c>
      <c r="E73" s="2" t="s">
        <v>306</v>
      </c>
      <c r="F73" s="12"/>
      <c r="G73" s="12"/>
      <c r="H73" s="12"/>
      <c r="I73" s="12"/>
      <c r="J73" s="12"/>
      <c r="K73" s="20"/>
      <c r="L73" s="2"/>
      <c r="M73" s="12"/>
      <c r="N73" s="2"/>
      <c r="O73" s="1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2.5" x14ac:dyDescent="0.25">
      <c r="A74" s="2"/>
      <c r="B74" s="12" t="s">
        <v>307</v>
      </c>
      <c r="C74" s="12" t="s">
        <v>308</v>
      </c>
      <c r="D74" s="2" t="s">
        <v>309</v>
      </c>
      <c r="E74" s="2" t="s">
        <v>310</v>
      </c>
      <c r="F74" s="12"/>
      <c r="G74" s="12"/>
      <c r="H74" s="12"/>
      <c r="I74" s="12"/>
      <c r="J74" s="12"/>
      <c r="K74" s="20"/>
      <c r="L74" s="2"/>
      <c r="M74" s="51"/>
      <c r="N74" s="2"/>
      <c r="O74" s="20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2.5" x14ac:dyDescent="0.25">
      <c r="A75" s="2"/>
      <c r="B75" s="12" t="s">
        <v>311</v>
      </c>
      <c r="C75" s="12" t="s">
        <v>312</v>
      </c>
      <c r="D75" s="2" t="s">
        <v>313</v>
      </c>
      <c r="E75" s="2" t="s">
        <v>314</v>
      </c>
      <c r="F75" s="12"/>
      <c r="G75" s="12"/>
      <c r="H75" s="12"/>
      <c r="I75" s="12"/>
      <c r="J75" s="12"/>
      <c r="K75" s="20"/>
      <c r="L75" s="2"/>
      <c r="M75" s="51"/>
      <c r="N75" s="2"/>
      <c r="O75" s="5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2.5" x14ac:dyDescent="0.25">
      <c r="A76" s="2"/>
      <c r="B76" s="12" t="s">
        <v>315</v>
      </c>
      <c r="C76" s="12" t="s">
        <v>316</v>
      </c>
      <c r="D76" s="20" t="s">
        <v>317</v>
      </c>
      <c r="E76" s="20" t="s">
        <v>318</v>
      </c>
      <c r="F76" s="12"/>
      <c r="G76" s="12"/>
      <c r="H76" s="12"/>
      <c r="I76" s="12"/>
      <c r="J76" s="12"/>
      <c r="K76" s="12"/>
      <c r="L76" s="2"/>
      <c r="M76" s="51"/>
      <c r="N76" s="2"/>
      <c r="O76" s="1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2.5" x14ac:dyDescent="0.25">
      <c r="A77" s="2"/>
      <c r="B77" s="12" t="s">
        <v>319</v>
      </c>
      <c r="C77" s="12" t="s">
        <v>314</v>
      </c>
      <c r="D77" s="20" t="s">
        <v>320</v>
      </c>
      <c r="E77" s="20" t="s">
        <v>306</v>
      </c>
      <c r="F77" s="12"/>
      <c r="G77" s="12"/>
      <c r="H77" s="12"/>
      <c r="I77" s="12"/>
      <c r="J77" s="12"/>
      <c r="K77" s="12"/>
      <c r="L77" s="2"/>
      <c r="M77" s="51"/>
      <c r="N77" s="2"/>
      <c r="O77" s="15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2.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2.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2.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2.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2.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2.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2.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2.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2.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2.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2.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2.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2.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2.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2.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2.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2.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2.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2.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2.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2.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2.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2.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2.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2.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2.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2.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2.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2.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2.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2.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2.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2.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2.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2.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2.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2.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2.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2.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2.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2.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2.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2.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2.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2.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2.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2.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2.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2.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2.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2.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2.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2.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2.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2.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2.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2.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2.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2.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2.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2.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2.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2.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2.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2.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2.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2.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2.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2.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2.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2.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2.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2.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2.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2.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2.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2.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2.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2.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2.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2.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2.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2.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2.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2.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2.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2.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2.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2.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2.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2.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2.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2.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2.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2.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2.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2.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2.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2.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2.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2.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2.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2.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2.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2.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2.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2.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2.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2.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2.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2.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2.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2.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2.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2.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2.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2.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2.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2.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2.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2.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2.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2.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2.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2.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2.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2.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2.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2.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2.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2.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2.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2.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2.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2.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2.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2.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2.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2.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2.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2.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2.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2.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2.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2.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2.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2.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2.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2.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2.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12.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12.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12.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12.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12.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12.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12.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12.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12.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12.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12.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12.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12.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12.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12.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12.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12.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12.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12.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12.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12.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12.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12.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12.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12.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12.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12.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12.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12.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12.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12.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12.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12.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12.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12.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12.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12.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12.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12.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12.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12.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12.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12.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12.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12.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12.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12.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12.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12.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12.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12.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12.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2.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2.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2.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2.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12.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12.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12.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12.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2.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12.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12.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12.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12.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2.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12.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12.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12.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12.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12.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12.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12.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12.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12.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12.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12.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12.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12.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12.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12.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12.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12.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12.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12.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12.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2.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12.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12.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2.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12.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12.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12.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12.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12.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12.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12.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12.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12.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12.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12.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12.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12.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12.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12.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2.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12.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12.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2.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12.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12.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12.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12.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12.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12.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12.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2.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12.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12.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12.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12.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12.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12.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2.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2.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2.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12.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12.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2.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12.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12.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12.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12.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2.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2.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12.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12.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12.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2.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2.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12.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12.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2.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2.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2.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12.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2.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2.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12.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12.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12.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12.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12.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12.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12.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12.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12.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12.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12.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12.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12.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12.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2.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2.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12.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12.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12.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12.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12.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12.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12.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12.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12.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12.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2.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12.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2.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2.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2.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2.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2.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12.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12.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12.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12.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12.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2.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12.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2.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2.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2.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2.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2.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2.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2.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2.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2.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2.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2.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2.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2.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2.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2.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2.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2.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2.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2.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2.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2.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2.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2.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2.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2.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2.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2.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2.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2.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2.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2.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2.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2.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2.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2.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2.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2.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2.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2.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2.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2.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2.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2.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2.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2.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2.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2.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2.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2.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2.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2.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2.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2.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2.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2.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2.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2.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2.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2.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2.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2.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2.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2.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2.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2.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2.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2.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2.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2.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2.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2.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2.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2.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2.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2.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2.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2.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2.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2.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2.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2.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2.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2.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2.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2.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2.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2.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2.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2.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2.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2.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2.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2.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2.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2.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2.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2.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2.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2.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2.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2.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2.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2.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2.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2.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2.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2.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2.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2.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2.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2.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2.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2.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2.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2.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2.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2.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2.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2.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2.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2.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2.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2.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2.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2.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2.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2.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2.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2.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2.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2.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2.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2.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2.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2.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2.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2.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2.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2.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2.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2.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2.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2.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2.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2.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2.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2.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2.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2.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2.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2.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2.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2.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2.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2.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2.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2.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2.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2.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2.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2.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2.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2.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2.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2.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2.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2.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2.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2.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2.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2.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2.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2.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2.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2.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2.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2.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2.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2.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2.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2.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2.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2.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2.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2.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2.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2.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2.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2.5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2.5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2.5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2.5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2.5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2.5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2.5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2.5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2.5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2.5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2.5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2.5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2.5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2.5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2.5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2.5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2.5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2.5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2.5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2.5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2.5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2.5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2.5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2.5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2.5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2.5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2.5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2.5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2.5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2.5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2.5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2.5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2.5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2.5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2.5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2.5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2.5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2.5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2.5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2.5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2.5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2.5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2.5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2.5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2.5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2.5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2.5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2.5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2.5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2.5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2.5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2.5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2.5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2.5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2.5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2.5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2.5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2.5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2.5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2.5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2.5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2.5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2.5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2.5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2.5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2.5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2.5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2.5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2.5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2.5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2.5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2.5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2.5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2.5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2.5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2.5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2.5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2.5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2.5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2.5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2.5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2.5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2.5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2.5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2.5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2.5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2.5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2.5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2.5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2.5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2.5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2.5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2.5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2.5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2.5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2.5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2.5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2.5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2.5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2.5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2.5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2.5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2.5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2.5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2.5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2.5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2.5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2.5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2.5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2.5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2.5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2.5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2.5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2.5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2.5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2.5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2.5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2.5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2.5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2.5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2.5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2.5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2.5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2.5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2.5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2.5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2.5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2.5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2.5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2.5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2.5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2.5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2.5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2.5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2.5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2.5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2.5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2.5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2.5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2.5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2.5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2.5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2.5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2.5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2.5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2.5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2.5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2.5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2.5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2.5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2.5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2.5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2.5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2.5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2.5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2.5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2.5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2.5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2.5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2.5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2.5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2.5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2.5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2.5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2.5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2.5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2.5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2.5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2.5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2.5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2.5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2.5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2.5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2.5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2.5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2.5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2.5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2.5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2.5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2.5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2.5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2.5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2.5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2.5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2.5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2.5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2.5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2.5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2.5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2.5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2.5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2.5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2.5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2.5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2.5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2.5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2.5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2.5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2.5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2.5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2.5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2.5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2.5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2.5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2.5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2.5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2.5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2.5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2.5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2.5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2.5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2.5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2.5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2.5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2.5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2.5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2.5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2.5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2.5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2.5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2.5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2.5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2.5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2.5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2.5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2.5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2.5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2.5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2.5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2.5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2.5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2.5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2.5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2.5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2.5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2.5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2.5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2.5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2.5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2.5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2.5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2.5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2.5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2.5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2.5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2.5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2.5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2.5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2.5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2.5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2.5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2.5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2.5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2.5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2.5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2.5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2.5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2.5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2.5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2.5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2.5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2.5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2.5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2.5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2.5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2.5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2.5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2.5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2.5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2.5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2.5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2.5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2.5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2.5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2.5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2.5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2.5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2.5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2.5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2.5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2.5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2.5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2.5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2.5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2.5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2.5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2.5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2.5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2.5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2.5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2.5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2.5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2.5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2.5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2.5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2.5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2.5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2.5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2.5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2.5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2.5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2.5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2.5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2.5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2.5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2.5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2.5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2.5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2.5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2.5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2.5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2.5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2.5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2.5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2.5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2.5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2.5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2.5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2.5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2.5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2.5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2.5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2.5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2.5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2.5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2.5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2.5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2.5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2.5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2.5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2.5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2.5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2.5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2.5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2.5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2.5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2.5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2.5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2.5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2.5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2.5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2.5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2.5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2.5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2.5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2.5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2.5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2.5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2.5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2.5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2.5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2.5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2.5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2.5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2.5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2.5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2.5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2.5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2.5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2.5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2.5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2.5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2.5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2.5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2.5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2.5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2.5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2.5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2.5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2.5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2.5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2.5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2.5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2.5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2.5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2.5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2.5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2.5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2.5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2.5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2.5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2.5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2.5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2.5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2.5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2.5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12.5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2.5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2.5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12.5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12.5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12.5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ht="12.5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ht="12.5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 ht="12.5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 ht="12.5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spans="1:30" ht="12.5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</sheetData>
  <hyperlinks>
    <hyperlink ref="I10" r:id="rId1" location="max" xr:uid="{00000000-0004-0000-0400-000000000000}"/>
    <hyperlink ref="I11" r:id="rId2" location="max" xr:uid="{00000000-0004-0000-0400-000001000000}"/>
    <hyperlink ref="I14" r:id="rId3" location="max" xr:uid="{00000000-0004-0000-0400-000002000000}"/>
    <hyperlink ref="D42" r:id="rId4" xr:uid="{00000000-0004-0000-0400-000003000000}"/>
    <hyperlink ref="B54" r:id="rId5" xr:uid="{00000000-0004-0000-0400-000004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L27"/>
  <sheetViews>
    <sheetView topLeftCell="A28" workbookViewId="0">
      <selection activeCell="K15" sqref="K15"/>
    </sheetView>
  </sheetViews>
  <sheetFormatPr defaultColWidth="12.6328125" defaultRowHeight="15.75" customHeight="1" x14ac:dyDescent="0.25"/>
  <sheetData>
    <row r="1" spans="1:12" ht="15.75" customHeight="1" x14ac:dyDescent="0.25">
      <c r="A1" s="23"/>
      <c r="B1" s="2" t="s">
        <v>321</v>
      </c>
      <c r="C1" s="2" t="s">
        <v>322</v>
      </c>
      <c r="D1" s="2" t="s">
        <v>323</v>
      </c>
      <c r="E1" s="24" t="s">
        <v>324</v>
      </c>
      <c r="F1" s="2" t="s">
        <v>325</v>
      </c>
      <c r="G1" s="2" t="s">
        <v>326</v>
      </c>
      <c r="H1" s="2" t="s">
        <v>327</v>
      </c>
      <c r="I1" s="2" t="s">
        <v>328</v>
      </c>
      <c r="J1" s="23"/>
      <c r="K1" s="2" t="s">
        <v>329</v>
      </c>
      <c r="L1" s="23"/>
    </row>
    <row r="2" spans="1:12" ht="15.75" customHeight="1" x14ac:dyDescent="0.25">
      <c r="A2" s="2" t="s">
        <v>330</v>
      </c>
      <c r="B2" s="4">
        <v>9451780150</v>
      </c>
      <c r="C2" s="4">
        <v>5196462240</v>
      </c>
      <c r="D2" s="4">
        <v>19456295981</v>
      </c>
      <c r="E2" s="53">
        <v>61813829</v>
      </c>
      <c r="F2" s="4">
        <v>3091859904</v>
      </c>
      <c r="G2" s="4">
        <v>491310000000</v>
      </c>
      <c r="H2" s="4">
        <v>34457400000</v>
      </c>
      <c r="I2" s="4">
        <v>32305100000</v>
      </c>
      <c r="J2" s="23"/>
      <c r="K2" s="2" t="s">
        <v>331</v>
      </c>
      <c r="L2" s="23"/>
    </row>
    <row r="3" spans="1:12" ht="15.7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" t="s">
        <v>332</v>
      </c>
      <c r="L3" s="23"/>
    </row>
    <row r="4" spans="1:12" ht="15.75" customHeight="1" x14ac:dyDescent="0.25">
      <c r="A4" s="2" t="s">
        <v>333</v>
      </c>
      <c r="B4" s="2" t="s">
        <v>334</v>
      </c>
      <c r="C4" s="2" t="s">
        <v>334</v>
      </c>
      <c r="D4" s="2" t="s">
        <v>334</v>
      </c>
      <c r="E4" s="2" t="s">
        <v>335</v>
      </c>
      <c r="F4" s="2" t="s">
        <v>334</v>
      </c>
      <c r="G4" s="20" t="s">
        <v>335</v>
      </c>
      <c r="H4" s="2" t="s">
        <v>336</v>
      </c>
      <c r="I4" s="2" t="s">
        <v>336</v>
      </c>
      <c r="J4" s="23"/>
      <c r="K4" s="2" t="s">
        <v>337</v>
      </c>
      <c r="L4" s="23"/>
    </row>
    <row r="5" spans="1:12" ht="15.75" customHeight="1" x14ac:dyDescent="0.25">
      <c r="A5" s="2" t="s">
        <v>271</v>
      </c>
      <c r="B5" s="46">
        <v>45752</v>
      </c>
      <c r="C5" s="46">
        <v>45752</v>
      </c>
      <c r="D5" s="46">
        <v>45720</v>
      </c>
      <c r="E5" s="46">
        <v>45782</v>
      </c>
      <c r="F5" s="46">
        <v>45756</v>
      </c>
      <c r="G5" s="46">
        <v>45770</v>
      </c>
      <c r="H5" s="46">
        <v>45770</v>
      </c>
      <c r="I5" s="46">
        <v>45770</v>
      </c>
      <c r="J5" s="23"/>
      <c r="K5" s="2" t="s">
        <v>338</v>
      </c>
      <c r="L5" s="23"/>
    </row>
    <row r="6" spans="1:12" ht="15.75" customHeight="1" x14ac:dyDescent="0.25">
      <c r="A6" s="24" t="s">
        <v>339</v>
      </c>
      <c r="B6" s="3">
        <v>40</v>
      </c>
      <c r="C6" s="3">
        <v>56.10462777</v>
      </c>
      <c r="D6" s="54">
        <v>18.399999999999999</v>
      </c>
      <c r="E6" s="55">
        <v>16.748711169861203</v>
      </c>
      <c r="F6" s="3">
        <v>43.835500879999998</v>
      </c>
      <c r="G6" s="56">
        <v>21.288029380000001</v>
      </c>
      <c r="H6" s="3">
        <v>31.01173228</v>
      </c>
      <c r="I6" s="3">
        <v>-9.81</v>
      </c>
      <c r="J6" s="23"/>
      <c r="K6" s="2" t="s">
        <v>340</v>
      </c>
      <c r="L6" s="23"/>
    </row>
    <row r="7" spans="1:12" ht="15.75" customHeight="1" x14ac:dyDescent="0.25">
      <c r="A7" s="2" t="s">
        <v>341</v>
      </c>
      <c r="B7" s="38">
        <v>7.83</v>
      </c>
      <c r="C7" s="56">
        <v>2.64</v>
      </c>
      <c r="D7" s="3">
        <v>4.7981999999999996</v>
      </c>
      <c r="E7" s="3">
        <v>3.5566035087719299</v>
      </c>
      <c r="F7" s="57">
        <v>1.76</v>
      </c>
      <c r="G7" s="56">
        <v>2.5499999999999998</v>
      </c>
      <c r="H7" s="3">
        <v>5.24</v>
      </c>
      <c r="I7" s="3">
        <v>6.47</v>
      </c>
      <c r="J7" s="23"/>
      <c r="K7" s="2" t="s">
        <v>342</v>
      </c>
      <c r="L7" s="23"/>
    </row>
    <row r="8" spans="1:12" ht="15.75" customHeight="1" x14ac:dyDescent="0.25">
      <c r="A8" s="2" t="s">
        <v>67</v>
      </c>
      <c r="B8" s="58">
        <v>0.19919999999999999</v>
      </c>
      <c r="C8" s="58">
        <v>0.2281</v>
      </c>
      <c r="D8" s="59">
        <v>0.28000000000000003</v>
      </c>
      <c r="E8" s="10">
        <v>0.31109999999999999</v>
      </c>
      <c r="F8" s="10">
        <v>0.31140000000000001</v>
      </c>
      <c r="G8" s="58">
        <v>9.2100000000000001E-2</v>
      </c>
      <c r="H8" s="10">
        <v>0.44040000000000001</v>
      </c>
      <c r="I8" s="10">
        <v>0.53600000000000003</v>
      </c>
      <c r="J8" s="23"/>
      <c r="K8" s="23"/>
      <c r="L8" s="23"/>
    </row>
    <row r="9" spans="1:12" ht="15.75" customHeight="1" x14ac:dyDescent="0.25">
      <c r="A9" s="2" t="s">
        <v>69</v>
      </c>
      <c r="B9" s="58">
        <v>0.2853</v>
      </c>
      <c r="C9" s="10">
        <v>4.19E-2</v>
      </c>
      <c r="D9" s="10">
        <v>9.6000000000000002E-2</v>
      </c>
      <c r="E9" s="58">
        <v>0.28819047619047616</v>
      </c>
      <c r="F9" s="10">
        <v>4.41E-2</v>
      </c>
      <c r="G9" s="58">
        <v>0.29749999999999999</v>
      </c>
      <c r="H9" s="10">
        <v>0.16800000000000001</v>
      </c>
      <c r="I9" s="10">
        <v>-0.69910000000000005</v>
      </c>
      <c r="J9" s="23"/>
      <c r="K9" s="23"/>
      <c r="L9" s="23"/>
    </row>
    <row r="10" spans="1:12" ht="15.75" customHeight="1" x14ac:dyDescent="0.25">
      <c r="A10" s="2" t="s">
        <v>70</v>
      </c>
      <c r="B10" s="58">
        <v>0.17849999999999999</v>
      </c>
      <c r="C10" s="10">
        <v>3.6299999999999999E-2</v>
      </c>
      <c r="D10" s="10">
        <v>0.104</v>
      </c>
      <c r="E10" s="58">
        <v>0.1719</v>
      </c>
      <c r="F10" s="10">
        <v>2.7699999999999999E-2</v>
      </c>
      <c r="G10" s="58">
        <v>0.1089</v>
      </c>
      <c r="H10" s="10">
        <v>9.4600000000000004E-2</v>
      </c>
      <c r="I10" s="10">
        <v>-0.30609999999999998</v>
      </c>
      <c r="J10" s="23"/>
      <c r="K10" s="23"/>
      <c r="L10" s="23"/>
    </row>
    <row r="11" spans="1:12" ht="15.75" customHeight="1" x14ac:dyDescent="0.25">
      <c r="A11" s="2" t="s">
        <v>343</v>
      </c>
      <c r="B11" s="58">
        <v>0.96379999999999999</v>
      </c>
      <c r="C11" s="10">
        <v>0.20710000000000001</v>
      </c>
      <c r="D11" s="10">
        <v>0.35599999999999998</v>
      </c>
      <c r="E11" s="58">
        <v>0.73939999999999995</v>
      </c>
      <c r="F11" s="10">
        <v>0.245</v>
      </c>
      <c r="G11" s="10">
        <v>0.151</v>
      </c>
      <c r="H11" s="58">
        <v>0.45040000000000002</v>
      </c>
      <c r="I11" s="10">
        <v>-0.3755</v>
      </c>
      <c r="J11" s="23"/>
      <c r="K11" s="23"/>
      <c r="L11" s="23"/>
    </row>
    <row r="12" spans="1:12" ht="15.75" customHeight="1" x14ac:dyDescent="0.25">
      <c r="A12" s="2" t="s">
        <v>344</v>
      </c>
      <c r="B12" s="23"/>
      <c r="C12" s="3">
        <v>21.716510899999999</v>
      </c>
      <c r="D12" s="23"/>
      <c r="E12" s="23"/>
      <c r="F12" s="23"/>
      <c r="G12" s="23"/>
      <c r="H12" s="23"/>
      <c r="I12" s="23"/>
      <c r="J12" s="23"/>
      <c r="K12" s="23"/>
      <c r="L12" s="23"/>
    </row>
    <row r="13" spans="1:12" ht="15.75" customHeight="1" x14ac:dyDescent="0.25">
      <c r="A13" s="2"/>
      <c r="B13" s="2"/>
      <c r="C13" s="2"/>
      <c r="D13" s="2"/>
      <c r="E13" s="2" t="s">
        <v>345</v>
      </c>
      <c r="F13" s="2"/>
      <c r="G13" s="2"/>
      <c r="H13" s="2"/>
      <c r="I13" s="2"/>
      <c r="J13" s="2"/>
      <c r="K13" s="23"/>
      <c r="L13" s="23"/>
    </row>
    <row r="14" spans="1:12" ht="15.75" customHeight="1" x14ac:dyDescent="0.25">
      <c r="A14" s="2"/>
      <c r="B14" s="2"/>
      <c r="C14" s="2"/>
      <c r="D14" s="2"/>
      <c r="E14" s="2" t="s">
        <v>346</v>
      </c>
      <c r="F14" s="2"/>
      <c r="G14" s="2"/>
      <c r="H14" s="2"/>
      <c r="I14" s="2"/>
      <c r="J14" s="2"/>
      <c r="K14" s="23"/>
      <c r="L14" s="23"/>
    </row>
    <row r="15" spans="1:12" ht="15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3"/>
      <c r="L15" s="23"/>
    </row>
    <row r="16" spans="1:12" ht="15.75" customHeight="1" x14ac:dyDescent="0.25">
      <c r="A16" s="2"/>
      <c r="B16" s="60" t="s">
        <v>321</v>
      </c>
      <c r="C16" s="60" t="s">
        <v>322</v>
      </c>
      <c r="D16" s="47" t="s">
        <v>347</v>
      </c>
      <c r="E16" s="2"/>
      <c r="F16" s="47" t="s">
        <v>348</v>
      </c>
      <c r="G16" s="47" t="s">
        <v>349</v>
      </c>
      <c r="H16" s="47" t="s">
        <v>350</v>
      </c>
      <c r="I16" s="60" t="s">
        <v>351</v>
      </c>
      <c r="J16" s="2"/>
      <c r="K16" s="23"/>
      <c r="L16" s="23"/>
    </row>
    <row r="17" spans="1:12" ht="15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3"/>
      <c r="L17" s="23"/>
    </row>
    <row r="18" spans="1:12" ht="15.75" customHeight="1" x14ac:dyDescent="0.25">
      <c r="A18" s="2"/>
      <c r="B18" s="2"/>
      <c r="C18" s="24"/>
      <c r="D18" s="2"/>
      <c r="F18" s="2"/>
      <c r="G18" s="2"/>
      <c r="H18" s="2"/>
      <c r="I18" s="2"/>
      <c r="J18" s="2"/>
    </row>
    <row r="19" spans="1:12" ht="15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2" ht="12.5" x14ac:dyDescent="0.25">
      <c r="A20" s="2"/>
      <c r="B20" s="2"/>
      <c r="C20" s="24"/>
      <c r="D20" s="2"/>
      <c r="E20" s="24"/>
      <c r="F20" s="2"/>
      <c r="G20" s="2"/>
      <c r="H20" s="2"/>
      <c r="I20" s="2"/>
      <c r="J20" s="2"/>
    </row>
    <row r="21" spans="1:12" ht="12.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2" ht="12.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2" ht="12.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2" ht="12.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2" ht="12.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2" ht="12.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2" ht="12.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</sheetData>
  <hyperlinks>
    <hyperlink ref="B16" r:id="rId1" location="gid=1818678843" xr:uid="{00000000-0004-0000-0500-000000000000}"/>
    <hyperlink ref="C16" r:id="rId2" xr:uid="{00000000-0004-0000-0500-000001000000}"/>
    <hyperlink ref="D16" r:id="rId3" location="gid=1297272415" xr:uid="{00000000-0004-0000-0500-000002000000}"/>
    <hyperlink ref="F16" r:id="rId4" xr:uid="{00000000-0004-0000-0500-000003000000}"/>
    <hyperlink ref="G16" r:id="rId5" location="gid=0" xr:uid="{00000000-0004-0000-0500-000004000000}"/>
    <hyperlink ref="H16" r:id="rId6" location="gid=0" xr:uid="{00000000-0004-0000-0500-000005000000}"/>
    <hyperlink ref="I16" r:id="rId7" xr:uid="{00000000-0004-0000-0500-000006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Annual</vt:lpstr>
      <vt:lpstr>Mess</vt:lpstr>
      <vt:lpstr>Notes</vt:lpstr>
      <vt:lpstr>Quarterly (TTM PE)</vt:lpstr>
      <vt:lpstr>Products</vt:lpstr>
      <vt:lpstr>Peers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Asger Haahr Nielsen</cp:lastModifiedBy>
  <dcterms:modified xsi:type="dcterms:W3CDTF">2026-02-07T07:56:26Z</dcterms:modified>
</cp:coreProperties>
</file>